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Смета на 2021" sheetId="1" r:id="rId1"/>
    <sheet name="1 кв." sheetId="2" r:id="rId2"/>
    <sheet name="2 кв" sheetId="3" r:id="rId3"/>
    <sheet name="3 кв" sheetId="4" r:id="rId4"/>
    <sheet name="4 кв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<sst xmlns="http://schemas.openxmlformats.org/spreadsheetml/2006/main" count="1232" uniqueCount="369">
  <si>
    <t>Меню</t>
  </si>
  <si>
    <t>Код</t>
  </si>
  <si>
    <t>Статья</t>
  </si>
  <si>
    <t>II квартал</t>
  </si>
  <si>
    <t>Полугодие</t>
  </si>
  <si>
    <t>Год</t>
  </si>
  <si>
    <t>Примечание</t>
  </si>
  <si>
    <t>Итого</t>
  </si>
  <si>
    <t>Факт</t>
  </si>
  <si>
    <t>План</t>
  </si>
  <si>
    <t>Откл</t>
  </si>
  <si>
    <t>%</t>
  </si>
  <si>
    <t>I</t>
  </si>
  <si>
    <t>Вырука от ПИР по начислению, без НДС. См.Приложение 1.1.</t>
  </si>
  <si>
    <t>Прямые расходы</t>
  </si>
  <si>
    <t>Техлитература, СНИП, проездные, топопланы и т.п.</t>
  </si>
  <si>
    <t>Командировочные</t>
  </si>
  <si>
    <t>Командировочные расходы произв-ых подр-й ПИР.</t>
  </si>
  <si>
    <t>Маркетинг</t>
  </si>
  <si>
    <t xml:space="preserve">Услуги субподр. по ПИР (по статистике прошл.лет). </t>
  </si>
  <si>
    <t>Обслуживание оргтехники</t>
  </si>
  <si>
    <t>Материалы</t>
  </si>
  <si>
    <t>Услуги связи (абонентская плата)</t>
  </si>
  <si>
    <t>Расходы, относимые на ПИР в порядке распределения</t>
  </si>
  <si>
    <t>II</t>
  </si>
  <si>
    <t>III</t>
  </si>
  <si>
    <t>Членские взносы</t>
  </si>
  <si>
    <t>Компенсационный фонд</t>
  </si>
  <si>
    <t>Фонд оплаты труда</t>
  </si>
  <si>
    <t>Аренда офиса</t>
  </si>
  <si>
    <t>Оргтехника, мебель</t>
  </si>
  <si>
    <t>Поступления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</si>
  <si>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</si>
  <si>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</si>
  <si>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</si>
  <si>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</si>
  <si>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</si>
  <si>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</si>
  <si>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</si>
  <si>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</si>
  <si>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</si>
  <si>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</si>
  <si>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</si>
  <si>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</si>
  <si>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</si>
  <si>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</si>
  <si>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 xml:space="preserve">Услуги связи </t>
  </si>
  <si>
    <t>1.3.</t>
  </si>
  <si>
    <t>Хозрасчётная деятельность</t>
  </si>
  <si>
    <t>Методические</t>
  </si>
  <si>
    <t>2.16.</t>
  </si>
  <si>
    <t>2.17.</t>
  </si>
  <si>
    <t>Программное обеспечение</t>
  </si>
  <si>
    <t>Административные расходы</t>
  </si>
  <si>
    <t>Банк, р/счёт</t>
  </si>
  <si>
    <t>Взносы в НОП</t>
  </si>
  <si>
    <t>2.18.</t>
  </si>
  <si>
    <t>2.19.</t>
  </si>
  <si>
    <t>Юридическое сопровождение</t>
  </si>
  <si>
    <t>Налоги</t>
  </si>
  <si>
    <t>Интернет, сайт</t>
  </si>
  <si>
    <t>Аренда транспорта</t>
  </si>
  <si>
    <t>Компенсации членам Совета и комиссий</t>
  </si>
  <si>
    <t>Непредвиденные расходы</t>
  </si>
  <si>
    <t>Аудит</t>
  </si>
  <si>
    <t>Обучение</t>
  </si>
  <si>
    <t>2.21.</t>
  </si>
  <si>
    <t>2.22.</t>
  </si>
  <si>
    <t>2.2.2.</t>
  </si>
  <si>
    <t>2.2.1.</t>
  </si>
  <si>
    <t>2.23.</t>
  </si>
  <si>
    <t>Представительские расходы</t>
  </si>
  <si>
    <t>2.20.1</t>
  </si>
  <si>
    <t>2.20.2</t>
  </si>
  <si>
    <t>Налоги на компенсацию</t>
  </si>
  <si>
    <t>1.4.</t>
  </si>
  <si>
    <t>1.2.2.</t>
  </si>
  <si>
    <t>взносы в компенсационный фонд</t>
  </si>
  <si>
    <t>1.2.1.</t>
  </si>
  <si>
    <t>1.2.</t>
  </si>
  <si>
    <t>Вступительный взнос</t>
  </si>
  <si>
    <t>1.1.</t>
  </si>
  <si>
    <t>Печать бланков допусков</t>
  </si>
  <si>
    <t>организация</t>
  </si>
  <si>
    <t>по документу</t>
  </si>
  <si>
    <t>наименование</t>
  </si>
  <si>
    <t>сумма</t>
  </si>
  <si>
    <t>Налоги (УСНО компенс. фонд)</t>
  </si>
  <si>
    <t>Налоги (УСНО)</t>
  </si>
  <si>
    <t>организация (Ф.И.О.)</t>
  </si>
  <si>
    <t>Услуги связи (абонент. плата)</t>
  </si>
  <si>
    <t>Услуги связи (межгород, сотовый)</t>
  </si>
  <si>
    <t>Програмное обеспечение</t>
  </si>
  <si>
    <t>Материалы (канцелярия)</t>
  </si>
  <si>
    <t>Банк, р/счет</t>
  </si>
  <si>
    <t>Непредвиденный расходы</t>
  </si>
  <si>
    <t>Компенсация членам Совета и комиссий</t>
  </si>
  <si>
    <t>Прочие доходы (%% банка)</t>
  </si>
  <si>
    <t>Прочие расходы (УСНО)</t>
  </si>
  <si>
    <t xml:space="preserve">Прочие операции </t>
  </si>
  <si>
    <t>% по депозиту на компенсационный фонд</t>
  </si>
  <si>
    <t>А.А. Панов</t>
  </si>
  <si>
    <t>Прочие доходы (выручка)</t>
  </si>
  <si>
    <t xml:space="preserve"> "Гильдия проектировщиков Сибири"</t>
  </si>
  <si>
    <t>3.1</t>
  </si>
  <si>
    <t>3.2</t>
  </si>
  <si>
    <t>3.3</t>
  </si>
  <si>
    <t>НОПРИЗ</t>
  </si>
  <si>
    <t>Взносы в НОПРИЗ</t>
  </si>
  <si>
    <t>Банк ВТБ</t>
  </si>
  <si>
    <t>услуги банка</t>
  </si>
  <si>
    <t>хостинг</t>
  </si>
  <si>
    <t>ООО "ТаймВэб"</t>
  </si>
  <si>
    <t xml:space="preserve">Протокол №  </t>
  </si>
  <si>
    <t>Принята Общим собранием Союза</t>
  </si>
  <si>
    <t>з/п за март</t>
  </si>
  <si>
    <t>март</t>
  </si>
  <si>
    <t>Директор</t>
  </si>
  <si>
    <t>Союз "Гильдия проектировщиков Сибири"</t>
  </si>
  <si>
    <t>акт 1254271 от 31.03.2021</t>
  </si>
  <si>
    <t>акт 22948 от 31.01.2021</t>
  </si>
  <si>
    <t>акт 67903 от 28.02.2021</t>
  </si>
  <si>
    <t>акт 40740 от 31.01.2021</t>
  </si>
  <si>
    <t>ООО "Открытые технологии"</t>
  </si>
  <si>
    <t xml:space="preserve">с/ф 19796 от 19.02.2021 </t>
  </si>
  <si>
    <t>Антивирус Касперский</t>
  </si>
  <si>
    <t>ООО "Инстройбизнес"</t>
  </si>
  <si>
    <t>акт 65 от 28.02.2021</t>
  </si>
  <si>
    <t>акт 198 от 28.02.2021г.</t>
  </si>
  <si>
    <t>ООО "Водный мир НСК"</t>
  </si>
  <si>
    <t>с/ф 3229 от 03.03.2021</t>
  </si>
  <si>
    <t>вода</t>
  </si>
  <si>
    <t>ИП Кривов О.В.</t>
  </si>
  <si>
    <t>акт 97 от 02.03.2021</t>
  </si>
  <si>
    <t>ООО "ИСА Плюс"</t>
  </si>
  <si>
    <t>акт 3 от 03.03.2021</t>
  </si>
  <si>
    <t>аудит.проверка за 2020г.</t>
  </si>
  <si>
    <t>Нф АО "ЦентИнформ"</t>
  </si>
  <si>
    <t>акт УТ-2481 от 15.03.2021</t>
  </si>
  <si>
    <t>Лицензия СБиС</t>
  </si>
  <si>
    <t>ООО "А ля карт"</t>
  </si>
  <si>
    <t>акт 22 от 24.03.2021</t>
  </si>
  <si>
    <t>проведение мероприятия</t>
  </si>
  <si>
    <t>ФГУП "Почта России"</t>
  </si>
  <si>
    <t>отправка писем</t>
  </si>
  <si>
    <t>с/ф Т033100172 от 31.03.2021</t>
  </si>
  <si>
    <t xml:space="preserve">межгород </t>
  </si>
  <si>
    <t xml:space="preserve">аб.плата </t>
  </si>
  <si>
    <t>акт 282 от 31.03.2021</t>
  </si>
  <si>
    <t>акт 282 от 31.03.2021г.</t>
  </si>
  <si>
    <t xml:space="preserve">аренда </t>
  </si>
  <si>
    <t>акт 147 от 31.03.2021</t>
  </si>
  <si>
    <t>Быковский П.Ю.</t>
  </si>
  <si>
    <t>юридическое обслуживание</t>
  </si>
  <si>
    <t>п/п 1 от 25.01.2021</t>
  </si>
  <si>
    <t>взносы за 4 кв. 2020</t>
  </si>
  <si>
    <t>апрель</t>
  </si>
  <si>
    <t>май</t>
  </si>
  <si>
    <t>июнь</t>
  </si>
  <si>
    <t>2 кв 2021</t>
  </si>
  <si>
    <t>аренда</t>
  </si>
  <si>
    <t>акт 30 от 07.04.2021</t>
  </si>
  <si>
    <t>мероприятие</t>
  </si>
  <si>
    <t>с/ф 5518 от 05.04.2021</t>
  </si>
  <si>
    <t>АО "ФинСиб"</t>
  </si>
  <si>
    <t>с/ф Г22018 от 22.04.2021</t>
  </si>
  <si>
    <t>канелярия</t>
  </si>
  <si>
    <t>хоз.расходы</t>
  </si>
  <si>
    <t>акт 222 от 23.04.2021</t>
  </si>
  <si>
    <t>заправка картриджа</t>
  </si>
  <si>
    <t>акт 363 от 30.04.2021г.</t>
  </si>
  <si>
    <t>межгород</t>
  </si>
  <si>
    <t>акт2174753 от 30.04.2021</t>
  </si>
  <si>
    <t>акт 233 от 30.04.2021</t>
  </si>
  <si>
    <t>Т043000125 от 30.04.2021</t>
  </si>
  <si>
    <t>с/ф 7547 от 13.05.2021</t>
  </si>
  <si>
    <t>ООО "Консоль Инновация"</t>
  </si>
  <si>
    <t>акт 202 от 31.05.2021</t>
  </si>
  <si>
    <t>обслуживание ПК</t>
  </si>
  <si>
    <t>Т043001191 от 31.05.2021</t>
  </si>
  <si>
    <t>акт 445 от 31.05.2021г.</t>
  </si>
  <si>
    <t>акт 315 от 31.05.2021</t>
  </si>
  <si>
    <t>акт3010441 от 31.05.2021</t>
  </si>
  <si>
    <t>АО Аэропорт "Толмачево"</t>
  </si>
  <si>
    <t>с/ф 3612 от 31.05.2021</t>
  </si>
  <si>
    <t>Иркутск</t>
  </si>
  <si>
    <t>ООО "Отель Европа"</t>
  </si>
  <si>
    <t>акт 435 от 04.06.2021</t>
  </si>
  <si>
    <t>проживание</t>
  </si>
  <si>
    <t>с/ф 9660 от 17.06.2021</t>
  </si>
  <si>
    <t>акт 523 от 30.06.2021</t>
  </si>
  <si>
    <t>акт 396 от 30.06.2021</t>
  </si>
  <si>
    <t>акт 3559891 от 30.06.2021</t>
  </si>
  <si>
    <t>акт 266 от 10.06.2021</t>
  </si>
  <si>
    <t>акт от 31.03.2021</t>
  </si>
  <si>
    <t>акт от 30.04.2021</t>
  </si>
  <si>
    <t>акт от 31.05.2021</t>
  </si>
  <si>
    <t>юр. обслуживание</t>
  </si>
  <si>
    <t>юр.обслуживание</t>
  </si>
  <si>
    <t>акт от 30.06.2021</t>
  </si>
  <si>
    <t>п/п 69 от 18.05.2021</t>
  </si>
  <si>
    <t>п/п 70 от 18.05.2021</t>
  </si>
  <si>
    <t>ООО "Новотелеком"</t>
  </si>
  <si>
    <t>интернет</t>
  </si>
  <si>
    <t>ИФНС</t>
  </si>
  <si>
    <t>Т043000064 от 30.06.2021</t>
  </si>
  <si>
    <t>Панов А.А.</t>
  </si>
  <si>
    <t>а/о 1 от 30.04.2021</t>
  </si>
  <si>
    <t>маски</t>
  </si>
  <si>
    <t>пени</t>
  </si>
  <si>
    <t>а/о 2 от 30.04.2021</t>
  </si>
  <si>
    <t>г. Москва</t>
  </si>
  <si>
    <t>а/о 3 от 30.04.2021</t>
  </si>
  <si>
    <t>сотовый</t>
  </si>
  <si>
    <t>марки</t>
  </si>
  <si>
    <t>а/о 4 от 31.05.2021</t>
  </si>
  <si>
    <t>а/о 5 от 31.05.2021</t>
  </si>
  <si>
    <t>а/о 6 от 10.06.2021</t>
  </si>
  <si>
    <t>г. Иркутск</t>
  </si>
  <si>
    <t>а/о 7 от 10.06.2021</t>
  </si>
  <si>
    <t>г. Томск</t>
  </si>
  <si>
    <t xml:space="preserve">а/о 8 от 30.06.2021 </t>
  </si>
  <si>
    <t>а/о 8 от 30.06.2021</t>
  </si>
  <si>
    <t>п/п 78 от 24.05.2021</t>
  </si>
  <si>
    <t>Ассоциация "Гильдия проектировщиков Сибири"</t>
  </si>
  <si>
    <t>книги</t>
  </si>
  <si>
    <t>договор поставки №1</t>
  </si>
  <si>
    <t>2 кв. 2021</t>
  </si>
  <si>
    <t>Бизнес-центр "Гринвич"</t>
  </si>
  <si>
    <t>акт от 07.04.2021</t>
  </si>
  <si>
    <t>аренда зала</t>
  </si>
  <si>
    <t>Компания Тензор ООО</t>
  </si>
  <si>
    <t>лицензия "Все о компаниях"</t>
  </si>
  <si>
    <t>ООО "Югора"</t>
  </si>
  <si>
    <t>акт от 17.05.2021</t>
  </si>
  <si>
    <t>изготовление таблички</t>
  </si>
  <si>
    <t>Кол-во членов Союз ГПС</t>
  </si>
  <si>
    <t>ООО "Сибрь-Форум"</t>
  </si>
  <si>
    <t>июль</t>
  </si>
  <si>
    <t>август</t>
  </si>
  <si>
    <t>сентябрь</t>
  </si>
  <si>
    <t>3 кв 2021</t>
  </si>
  <si>
    <t>3 кв. 2021</t>
  </si>
  <si>
    <t>акт от 31.07.2021</t>
  </si>
  <si>
    <t>акт от 31.08.2021</t>
  </si>
  <si>
    <t>акт от 30.09.2021</t>
  </si>
  <si>
    <t>акт 202 от 31.08.2021</t>
  </si>
  <si>
    <t>с/ф 11770 от 22.07.2021</t>
  </si>
  <si>
    <t>АО "Финсиб"</t>
  </si>
  <si>
    <t>с/ф Ж27033 от 27.07.2021</t>
  </si>
  <si>
    <t>канц.товары</t>
  </si>
  <si>
    <t>акт 476 от 31.07.2021</t>
  </si>
  <si>
    <t>акт 316  от 31.07.2021</t>
  </si>
  <si>
    <t>акт 600  от 31.07.2021г.</t>
  </si>
  <si>
    <t>акт600  от 31.07.2021г.</t>
  </si>
  <si>
    <t>с/ф 303111 от 03.08.2021</t>
  </si>
  <si>
    <t>с/ф 13232 от 12.08.2021</t>
  </si>
  <si>
    <t>ИП Комаров</t>
  </si>
  <si>
    <t>открытка "День строителя"</t>
  </si>
  <si>
    <t>Т073000124 от 31.07.2021</t>
  </si>
  <si>
    <t>а/о 9 от 31.07.2021</t>
  </si>
  <si>
    <t>ремонт кондиционера</t>
  </si>
  <si>
    <t>п/п 119 от 19.07.2021</t>
  </si>
  <si>
    <t>взносы за 2 кв. 2021</t>
  </si>
  <si>
    <t>п/п 124 от 02.08.2021</t>
  </si>
  <si>
    <t>взносы за 2 кв.2021</t>
  </si>
  <si>
    <t>взносы за 1 кв. 2021</t>
  </si>
  <si>
    <t>ООО "Еврокомфорт-Н"</t>
  </si>
  <si>
    <t>т/н 598 от 23.08.2021</t>
  </si>
  <si>
    <t>кресло офисное</t>
  </si>
  <si>
    <t>акт 690 от 09.06.2021</t>
  </si>
  <si>
    <t>проживание г. Томск</t>
  </si>
  <si>
    <t>акт 553 от 31.08.2021</t>
  </si>
  <si>
    <t>Т043002077 от 31.08.2021</t>
  </si>
  <si>
    <t>акт 401 от 30.09.2021</t>
  </si>
  <si>
    <t>п/п 153 от 06.09.2021</t>
  </si>
  <si>
    <t>взносы за 3 кв. 2021</t>
  </si>
  <si>
    <t>с/ф 14793 от 10.09.2021</t>
  </si>
  <si>
    <t>акт679  от 31.08.2021г.</t>
  </si>
  <si>
    <t>акт679 от 31.08.2021г.</t>
  </si>
  <si>
    <t>п/п  от 27.09.2021</t>
  </si>
  <si>
    <t>АО "Аэропорт Толмачево"</t>
  </si>
  <si>
    <t>с/ф ТЛА1-0005909 от 31.08.21</t>
  </si>
  <si>
    <t>г. Красноярск</t>
  </si>
  <si>
    <t>акты за 2020</t>
  </si>
  <si>
    <t>Т090100001/044036 от 01.09.2021</t>
  </si>
  <si>
    <t>Т093000108/044036 от 30.09.2021</t>
  </si>
  <si>
    <t>акт 632 от 30 09 2021</t>
  </si>
  <si>
    <t>акт 4085741 от 31.07.2021</t>
  </si>
  <si>
    <t>акт 4588579 от 31.08.2021</t>
  </si>
  <si>
    <t>акт 5240547  от 30.09.2021</t>
  </si>
  <si>
    <t xml:space="preserve">а/о </t>
  </si>
  <si>
    <t>г. Кемерово</t>
  </si>
  <si>
    <t>а/о 12 от 30.09.2021</t>
  </si>
  <si>
    <t>а/о 10 от 30.08.2021</t>
  </si>
  <si>
    <t>г.Красноярск</t>
  </si>
  <si>
    <t>РСИЦ</t>
  </si>
  <si>
    <t>фоторамки</t>
  </si>
  <si>
    <t>а/о 11 от 31.08.2021</t>
  </si>
  <si>
    <t>ООО "Хэдхантер"</t>
  </si>
  <si>
    <t>подбор персонала</t>
  </si>
  <si>
    <t>октябрь</t>
  </si>
  <si>
    <t>ноябрь</t>
  </si>
  <si>
    <t>декабрь</t>
  </si>
  <si>
    <t>4 кв 2021</t>
  </si>
  <si>
    <t>4 кв. 2021</t>
  </si>
  <si>
    <t>акт 632 от 31 12 2021</t>
  </si>
  <si>
    <t>открытка "День проектировщика". "С новым годом</t>
  </si>
  <si>
    <t>акт от 31.10.2021</t>
  </si>
  <si>
    <t>акт от 30.11.2021</t>
  </si>
  <si>
    <t>акт от 31.12.2021</t>
  </si>
  <si>
    <t>акт 712 от 31.10.2021</t>
  </si>
  <si>
    <t>т/н810 от 21.10.2021</t>
  </si>
  <si>
    <t>с/ф К13016 от 13.10.2021</t>
  </si>
  <si>
    <t>акт 628 от 07.10.2021г</t>
  </si>
  <si>
    <t>с/ф 17122 от 20.10.2021</t>
  </si>
  <si>
    <t>акт 443  от 31.10.2021</t>
  </si>
  <si>
    <t>Т103100287 от 31.10.2021</t>
  </si>
  <si>
    <t>с/ф 6400219688 от 31.10.2021</t>
  </si>
  <si>
    <t>акт 1383825/15/1 от 02.11.2021</t>
  </si>
  <si>
    <t>с/ф 19503 от 29.11.2021</t>
  </si>
  <si>
    <t>ИП Казанцев А.В.</t>
  </si>
  <si>
    <t>акт 100061 от 30.11.2021</t>
  </si>
  <si>
    <t>акт 785 от 30.11..2021</t>
  </si>
  <si>
    <t>с/ф 6400244940 от 30.11.2021</t>
  </si>
  <si>
    <t>Т113000282/044036 от 30.11.2021</t>
  </si>
  <si>
    <t>акт 100089 от 31.12.2021</t>
  </si>
  <si>
    <t>п/п 171 от 01.10.2021</t>
  </si>
  <si>
    <t>взносы за 4 кв. 2021</t>
  </si>
  <si>
    <t>п/п 214 от 22.11.2021</t>
  </si>
  <si>
    <t>п/п 236 от 21.12.2021</t>
  </si>
  <si>
    <t>п/п 237 от 22.12.2021</t>
  </si>
  <si>
    <t>с/ф ТЛА1-0007188 от 31.10.2021</t>
  </si>
  <si>
    <t>а/о 14 от 25.10.2021</t>
  </si>
  <si>
    <t>а/о 15 от 31.10.2021</t>
  </si>
  <si>
    <t>ремонт офиса</t>
  </si>
  <si>
    <t>а/о 16 от 30.11.2021</t>
  </si>
  <si>
    <t>а/о 17 от 03.12.2021</t>
  </si>
  <si>
    <t>а/о 18 от 13.12.2021</t>
  </si>
  <si>
    <t>г. Горно-Алтайск</t>
  </si>
  <si>
    <t>проезд до места командировки</t>
  </si>
  <si>
    <t>а/о 19 от 20.12.2021</t>
  </si>
  <si>
    <t>а/о 20 от 30.12.2021</t>
  </si>
  <si>
    <t>печать</t>
  </si>
  <si>
    <t>акт 6241121 от 31.10.2021</t>
  </si>
  <si>
    <t>акт 4588579 от 30.11.2021</t>
  </si>
  <si>
    <t>акт 5240547  от 30.12.2021</t>
  </si>
  <si>
    <t>с/ф 21330 от 24.12.2021</t>
  </si>
  <si>
    <t>с/ф 6400268696 от 31.12.2021</t>
  </si>
  <si>
    <t>Т123100148/044036 от 31.12.2021</t>
  </si>
  <si>
    <t>празднование Нового года</t>
  </si>
  <si>
    <t>акт6400060623 от 31.03.2021</t>
  </si>
  <si>
    <t>акт6400080206 от 30.04.2021</t>
  </si>
  <si>
    <t>акт6400080206 от 30.04.21</t>
  </si>
  <si>
    <t>акт6400102975 от 31.05.2021</t>
  </si>
  <si>
    <t>акт6400102975 от 31.05.21</t>
  </si>
  <si>
    <t>акт6400123784 от 30.06.2021</t>
  </si>
  <si>
    <t>акт6400146797 от 31.07.2021</t>
  </si>
  <si>
    <t>акт6400169493 от 31.08.2021</t>
  </si>
  <si>
    <t>акт6400183550 от 17.09.2021</t>
  </si>
  <si>
    <t>акт6400193567 от 30.09.2021</t>
  </si>
  <si>
    <t>Марриотт Новый Арбат Отель Лизинг ООО</t>
  </si>
  <si>
    <t>акт       от 28.05.2021</t>
  </si>
  <si>
    <t>Смета расходов Союз ГПС на 2022 г.</t>
  </si>
  <si>
    <t>План 1 кв.2022</t>
  </si>
  <si>
    <t>План 2 кв. 2022</t>
  </si>
  <si>
    <t>План 3кв. 2022</t>
  </si>
  <si>
    <t>План 4 кв. 2022</t>
  </si>
  <si>
    <t>План 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</si>
</sst>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(* #,##0.0_);_(* \(#,##0.0\);_(* &quot;-&quot;??_);_(@_)"/>
    <numFmt numFmtId="184" formatCode="[$-FC19]d\ mmmm\ yyyy\ &quot;г.&quot;"/>
    <numFmt numFmtId="185" formatCode="#,##0.0"/>
  </numFmts>
  <fonts count="4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7D2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42" applyFont="1" applyAlignment="1" applyProtection="1">
      <alignment/>
      <protection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9" fontId="1" fillId="34" borderId="11" xfId="58" applyFont="1" applyFill="1" applyBorder="1" applyAlignment="1">
      <alignment horizontal="center"/>
    </xf>
    <xf numFmtId="172" fontId="1" fillId="34" borderId="11" xfId="58" applyNumberFormat="1" applyFont="1" applyFill="1" applyBorder="1" applyAlignment="1">
      <alignment horizontal="center"/>
    </xf>
    <xf numFmtId="9" fontId="1" fillId="0" borderId="11" xfId="58" applyFont="1" applyBorder="1" applyAlignment="1">
      <alignment horizontal="center"/>
    </xf>
    <xf numFmtId="172" fontId="1" fillId="0" borderId="11" xfId="58" applyNumberFormat="1" applyFont="1" applyFill="1" applyBorder="1" applyAlignment="1">
      <alignment horizontal="center"/>
    </xf>
    <xf numFmtId="9" fontId="6" fillId="0" borderId="11" xfId="58" applyFont="1" applyBorder="1" applyAlignment="1">
      <alignment horizontal="center"/>
    </xf>
    <xf numFmtId="9" fontId="1" fillId="34" borderId="12" xfId="58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2" fontId="1" fillId="0" borderId="11" xfId="62" applyNumberFormat="1" applyFont="1" applyBorder="1" applyAlignment="1">
      <alignment/>
    </xf>
    <xf numFmtId="9" fontId="1" fillId="0" borderId="11" xfId="58" applyFont="1" applyBorder="1" applyAlignment="1">
      <alignment/>
    </xf>
    <xf numFmtId="9" fontId="1" fillId="34" borderId="14" xfId="58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vertical="center"/>
    </xf>
    <xf numFmtId="172" fontId="5" fillId="34" borderId="15" xfId="62" applyNumberFormat="1" applyFont="1" applyFill="1" applyBorder="1" applyAlignment="1">
      <alignment/>
    </xf>
    <xf numFmtId="9" fontId="5" fillId="34" borderId="15" xfId="58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vertical="center"/>
    </xf>
    <xf numFmtId="172" fontId="1" fillId="34" borderId="11" xfId="62" applyNumberFormat="1" applyFont="1" applyFill="1" applyBorder="1" applyAlignment="1">
      <alignment/>
    </xf>
    <xf numFmtId="9" fontId="1" fillId="34" borderId="11" xfId="58" applyFont="1" applyFill="1" applyBorder="1" applyAlignment="1">
      <alignment/>
    </xf>
    <xf numFmtId="172" fontId="1" fillId="34" borderId="11" xfId="62" applyNumberFormat="1" applyFont="1" applyFill="1" applyBorder="1" applyAlignment="1">
      <alignment/>
    </xf>
    <xf numFmtId="172" fontId="1" fillId="34" borderId="11" xfId="62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172" fontId="1" fillId="0" borderId="11" xfId="62" applyNumberFormat="1" applyFont="1" applyBorder="1" applyAlignment="1">
      <alignment/>
    </xf>
    <xf numFmtId="172" fontId="1" fillId="0" borderId="11" xfId="62" applyNumberFormat="1" applyFont="1" applyBorder="1" applyAlignment="1">
      <alignment horizontal="center"/>
    </xf>
    <xf numFmtId="172" fontId="6" fillId="0" borderId="11" xfId="62" applyNumberFormat="1" applyFont="1" applyBorder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vertical="center"/>
    </xf>
    <xf numFmtId="172" fontId="1" fillId="34" borderId="14" xfId="62" applyNumberFormat="1" applyFont="1" applyFill="1" applyBorder="1" applyAlignment="1">
      <alignment/>
    </xf>
    <xf numFmtId="9" fontId="1" fillId="34" borderId="14" xfId="58" applyFont="1" applyFill="1" applyBorder="1" applyAlignment="1">
      <alignment/>
    </xf>
    <xf numFmtId="172" fontId="1" fillId="34" borderId="14" xfId="62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 vertical="center" indent="1"/>
    </xf>
    <xf numFmtId="172" fontId="1" fillId="35" borderId="16" xfId="62" applyNumberFormat="1" applyFont="1" applyFill="1" applyBorder="1" applyAlignment="1">
      <alignment/>
    </xf>
    <xf numFmtId="9" fontId="1" fillId="35" borderId="16" xfId="58" applyFont="1" applyFill="1" applyBorder="1" applyAlignment="1">
      <alignment/>
    </xf>
    <xf numFmtId="172" fontId="1" fillId="35" borderId="16" xfId="62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172" fontId="1" fillId="34" borderId="12" xfId="62" applyNumberFormat="1" applyFont="1" applyFill="1" applyBorder="1" applyAlignment="1">
      <alignment/>
    </xf>
    <xf numFmtId="9" fontId="1" fillId="34" borderId="12" xfId="58" applyFont="1" applyFill="1" applyBorder="1" applyAlignment="1">
      <alignment/>
    </xf>
    <xf numFmtId="172" fontId="1" fillId="34" borderId="12" xfId="62" applyNumberFormat="1" applyFont="1" applyFill="1" applyBorder="1" applyAlignment="1">
      <alignment horizontal="center"/>
    </xf>
    <xf numFmtId="172" fontId="1" fillId="34" borderId="12" xfId="58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1" fillId="3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9" fontId="1" fillId="35" borderId="16" xfId="58" applyFont="1" applyFill="1" applyBorder="1" applyAlignment="1">
      <alignment horizontal="center"/>
    </xf>
    <xf numFmtId="9" fontId="5" fillId="34" borderId="15" xfId="58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34" borderId="11" xfId="0" applyNumberFormat="1" applyFont="1" applyFill="1" applyBorder="1" applyAlignment="1">
      <alignment horizontal="left" vertical="center"/>
    </xf>
    <xf numFmtId="178" fontId="1" fillId="34" borderId="11" xfId="58" applyNumberFormat="1" applyFont="1" applyFill="1" applyBorder="1" applyAlignment="1">
      <alignment horizontal="center"/>
    </xf>
    <xf numFmtId="178" fontId="7" fillId="34" borderId="11" xfId="58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172" fontId="7" fillId="34" borderId="11" xfId="62" applyNumberFormat="1" applyFont="1" applyFill="1" applyBorder="1" applyAlignment="1">
      <alignment/>
    </xf>
    <xf numFmtId="9" fontId="7" fillId="34" borderId="11" xfId="58" applyFont="1" applyFill="1" applyBorder="1" applyAlignment="1">
      <alignment/>
    </xf>
    <xf numFmtId="172" fontId="7" fillId="34" borderId="11" xfId="62" applyNumberFormat="1" applyFont="1" applyFill="1" applyBorder="1" applyAlignment="1">
      <alignment/>
    </xf>
    <xf numFmtId="172" fontId="7" fillId="34" borderId="11" xfId="6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0" borderId="18" xfId="0" applyBorder="1" applyAlignment="1">
      <alignment horizontal="left"/>
    </xf>
    <xf numFmtId="2" fontId="0" fillId="0" borderId="18" xfId="0" applyNumberFormat="1" applyFont="1" applyBorder="1" applyAlignment="1">
      <alignment horizontal="right"/>
    </xf>
    <xf numFmtId="2" fontId="0" fillId="38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Border="1" applyAlignment="1">
      <alignment/>
    </xf>
    <xf numFmtId="17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1" fillId="0" borderId="21" xfId="62" applyNumberFormat="1" applyFont="1" applyBorder="1" applyAlignment="1">
      <alignment/>
    </xf>
    <xf numFmtId="9" fontId="1" fillId="0" borderId="21" xfId="58" applyFont="1" applyBorder="1" applyAlignment="1">
      <alignment/>
    </xf>
    <xf numFmtId="9" fontId="1" fillId="0" borderId="21" xfId="58" applyFont="1" applyBorder="1" applyAlignment="1">
      <alignment/>
    </xf>
    <xf numFmtId="172" fontId="1" fillId="19" borderId="13" xfId="58" applyNumberFormat="1" applyFont="1" applyFill="1" applyBorder="1" applyAlignment="1">
      <alignment/>
    </xf>
    <xf numFmtId="9" fontId="1" fillId="19" borderId="13" xfId="58" applyFont="1" applyFill="1" applyBorder="1" applyAlignment="1">
      <alignment horizontal="center"/>
    </xf>
    <xf numFmtId="0" fontId="1" fillId="0" borderId="22" xfId="0" applyFont="1" applyBorder="1" applyAlignment="1">
      <alignment/>
    </xf>
    <xf numFmtId="17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/>
    </xf>
    <xf numFmtId="173" fontId="1" fillId="0" borderId="24" xfId="0" applyNumberFormat="1" applyFont="1" applyBorder="1" applyAlignment="1">
      <alignment/>
    </xf>
    <xf numFmtId="172" fontId="1" fillId="0" borderId="11" xfId="62" applyNumberFormat="1" applyFont="1" applyFill="1" applyBorder="1" applyAlignment="1">
      <alignment horizontal="center"/>
    </xf>
    <xf numFmtId="172" fontId="1" fillId="0" borderId="11" xfId="62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9" fontId="1" fillId="34" borderId="11" xfId="58" applyFont="1" applyFill="1" applyBorder="1" applyAlignment="1">
      <alignment horizontal="left"/>
    </xf>
    <xf numFmtId="172" fontId="1" fillId="38" borderId="11" xfId="58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2" fontId="0" fillId="0" borderId="18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/>
    </xf>
    <xf numFmtId="173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173" fontId="1" fillId="0" borderId="29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71" fontId="8" fillId="34" borderId="11" xfId="62" applyFont="1" applyFill="1" applyBorder="1" applyAlignment="1">
      <alignment horizontal="center"/>
    </xf>
    <xf numFmtId="4" fontId="1" fillId="34" borderId="11" xfId="62" applyNumberFormat="1" applyFont="1" applyFill="1" applyBorder="1" applyAlignment="1">
      <alignment horizontal="center"/>
    </xf>
    <xf numFmtId="178" fontId="8" fillId="34" borderId="11" xfId="58" applyNumberFormat="1" applyFont="1" applyFill="1" applyBorder="1" applyAlignment="1">
      <alignment horizontal="center"/>
    </xf>
    <xf numFmtId="4" fontId="5" fillId="34" borderId="11" xfId="58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2" fontId="0" fillId="0" borderId="3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cuments\&#1041;&#1102;&#1076;&#1078;&#1077;&#1090;\&#1041;&#1102;&#1076;&#1078;&#1077;&#1090;%202012&#1075;\&#1041;&#1044;&#105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"/>
      <sheetName val="ПИР"/>
      <sheetName val="Накл"/>
      <sheetName val="Налог"/>
      <sheetName val="ФОТ АУП"/>
      <sheetName val=" БДДС"/>
    </sheetNames>
    <sheetDataSet>
      <sheetData sheetId="1">
        <row r="5">
          <cell r="D5">
            <v>5507134.745762712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7"/>
  <sheetViews>
    <sheetView tabSelected="1" zoomScale="120" zoomScaleNormal="120" workbookViewId="0" topLeftCell="A3">
      <selection activeCell="Q7" sqref="Q7"/>
    </sheetView>
  </sheetViews>
  <sheetFormatPr defaultColWidth="9.00390625" defaultRowHeight="12.75" outlineLevelRow="1"/>
  <cols>
    <col min="1" max="1" width="4.875" style="1" customWidth="1"/>
    <col min="2" max="2" width="31.00390625" style="1" customWidth="1"/>
    <col min="3" max="15" width="10.75390625" style="1" hidden="1" customWidth="1"/>
    <col min="16" max="16" width="95.75390625" style="1" hidden="1" customWidth="1"/>
    <col min="17" max="17" width="14.625" style="1" customWidth="1"/>
    <col min="18" max="18" width="16.375" style="1" customWidth="1"/>
    <col min="19" max="20" width="15.25390625" style="1" customWidth="1"/>
    <col min="21" max="21" width="14.75390625" style="1" customWidth="1"/>
    <col min="22" max="22" width="17.00390625" style="62" customWidth="1"/>
    <col min="23" max="23" width="8.625" style="1" customWidth="1"/>
    <col min="24" max="24" width="13.625" style="1" bestFit="1" customWidth="1"/>
    <col min="25" max="16384" width="9.125" style="1" customWidth="1"/>
  </cols>
  <sheetData>
    <row r="1" ht="12.75" hidden="1"/>
    <row r="2" ht="12.75" hidden="1">
      <c r="A2" s="3" t="s">
        <v>0</v>
      </c>
    </row>
    <row r="3" spans="1:23" ht="12.75">
      <c r="A3" s="3"/>
      <c r="U3" s="1" t="s">
        <v>114</v>
      </c>
      <c r="V3" s="1"/>
      <c r="W3" s="62"/>
    </row>
    <row r="4" spans="1:23" ht="15.75">
      <c r="A4" s="4" t="s">
        <v>363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U4" s="1" t="s">
        <v>103</v>
      </c>
      <c r="V4" s="1"/>
      <c r="W4" s="62"/>
    </row>
    <row r="5" spans="21:23" ht="13.5" thickBot="1">
      <c r="U5" s="143" t="s">
        <v>113</v>
      </c>
      <c r="V5" s="143"/>
      <c r="W5" s="62"/>
    </row>
    <row r="6" spans="1:17" ht="13.5" outlineLevel="1" thickBot="1">
      <c r="A6" s="60" t="s">
        <v>236</v>
      </c>
      <c r="B6" s="60"/>
      <c r="C6" s="60"/>
      <c r="D6" s="60"/>
      <c r="E6" s="60"/>
      <c r="F6" s="60"/>
      <c r="G6" s="60"/>
      <c r="H6" s="60"/>
      <c r="Q6" s="61">
        <v>139</v>
      </c>
    </row>
    <row r="7" spans="1:22" ht="12.75">
      <c r="A7" s="144" t="s">
        <v>1</v>
      </c>
      <c r="B7" s="144" t="s">
        <v>2</v>
      </c>
      <c r="C7" s="28" t="s">
        <v>3</v>
      </c>
      <c r="D7" s="146" t="s">
        <v>4</v>
      </c>
      <c r="E7" s="146"/>
      <c r="F7" s="146"/>
      <c r="G7" s="146"/>
      <c r="H7" s="28"/>
      <c r="I7" s="146"/>
      <c r="J7" s="146"/>
      <c r="K7" s="146"/>
      <c r="L7" s="146" t="s">
        <v>5</v>
      </c>
      <c r="M7" s="146"/>
      <c r="N7" s="146"/>
      <c r="O7" s="146"/>
      <c r="P7" s="144" t="s">
        <v>6</v>
      </c>
      <c r="Q7" s="6"/>
      <c r="R7" s="6"/>
      <c r="S7" s="6"/>
      <c r="T7" s="6"/>
      <c r="U7" s="6"/>
      <c r="V7" s="144" t="s">
        <v>6</v>
      </c>
    </row>
    <row r="8" spans="1:22" ht="13.5" thickBot="1">
      <c r="A8" s="145"/>
      <c r="B8" s="145"/>
      <c r="C8" s="47" t="s">
        <v>9</v>
      </c>
      <c r="D8" s="47" t="s">
        <v>9</v>
      </c>
      <c r="E8" s="47" t="s">
        <v>8</v>
      </c>
      <c r="F8" s="47" t="s">
        <v>10</v>
      </c>
      <c r="G8" s="47" t="s">
        <v>11</v>
      </c>
      <c r="H8" s="47" t="s">
        <v>10</v>
      </c>
      <c r="I8" s="47" t="s">
        <v>8</v>
      </c>
      <c r="J8" s="47" t="s">
        <v>10</v>
      </c>
      <c r="K8" s="47" t="s">
        <v>11</v>
      </c>
      <c r="L8" s="47" t="s">
        <v>9</v>
      </c>
      <c r="M8" s="47" t="s">
        <v>8</v>
      </c>
      <c r="N8" s="47" t="s">
        <v>10</v>
      </c>
      <c r="O8" s="47" t="s">
        <v>11</v>
      </c>
      <c r="P8" s="145"/>
      <c r="Q8" s="46" t="s">
        <v>364</v>
      </c>
      <c r="R8" s="46" t="s">
        <v>365</v>
      </c>
      <c r="S8" s="46" t="s">
        <v>366</v>
      </c>
      <c r="T8" s="46" t="s">
        <v>367</v>
      </c>
      <c r="U8" s="46" t="s">
        <v>368</v>
      </c>
      <c r="V8" s="145"/>
    </row>
    <row r="9" spans="1:22" ht="12.75">
      <c r="A9" s="18" t="s">
        <v>12</v>
      </c>
      <c r="B9" s="19" t="s">
        <v>31</v>
      </c>
      <c r="C9" s="52"/>
      <c r="D9" s="52"/>
      <c r="E9" s="52"/>
      <c r="F9" s="52"/>
      <c r="G9" s="52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3" ht="12.75">
      <c r="A10" s="66" t="s">
        <v>81</v>
      </c>
      <c r="B10" s="31" t="s">
        <v>80</v>
      </c>
      <c r="C10" s="32">
        <f>'[1]ПИР'!D5</f>
        <v>5507134.745762712</v>
      </c>
      <c r="D10" s="32" t="e">
        <f>#REF!+#REF!</f>
        <v>#REF!</v>
      </c>
      <c r="E10" s="32" t="e">
        <f>#REF!+#REF!</f>
        <v>#REF!</v>
      </c>
      <c r="F10" s="32" t="e">
        <f>D10-E10</f>
        <v>#REF!</v>
      </c>
      <c r="G10" s="33" t="e">
        <f>IF(D10&lt;&gt;0,E10/D10,0)</f>
        <v>#REF!</v>
      </c>
      <c r="H10" s="32" t="e">
        <f>#REF!-#REF!</f>
        <v>#REF!</v>
      </c>
      <c r="I10" s="35"/>
      <c r="J10" s="35" t="e">
        <f>#REF!-I10</f>
        <v>#REF!</v>
      </c>
      <c r="K10" s="12" t="e">
        <f>IF(#REF!&lt;&gt;0,I10/#REF!,0)</f>
        <v>#REF!</v>
      </c>
      <c r="L10" s="35" t="e">
        <f>#REF!+#REF!</f>
        <v>#REF!</v>
      </c>
      <c r="M10" s="35" t="e">
        <f>#REF!+I10</f>
        <v>#REF!</v>
      </c>
      <c r="N10" s="35" t="e">
        <f>L10-M10</f>
        <v>#REF!</v>
      </c>
      <c r="O10" s="12" t="e">
        <f>IF(L10&lt;&gt;0,M10/L10,0)</f>
        <v>#REF!</v>
      </c>
      <c r="P10" s="12" t="s">
        <v>13</v>
      </c>
      <c r="Q10" s="13"/>
      <c r="R10" s="13"/>
      <c r="S10" s="13"/>
      <c r="T10" s="13"/>
      <c r="U10" s="67"/>
      <c r="V10" s="108"/>
      <c r="W10" s="7"/>
    </row>
    <row r="11" spans="1:22" ht="12.75">
      <c r="A11" s="30" t="s">
        <v>79</v>
      </c>
      <c r="B11" s="30" t="s">
        <v>27</v>
      </c>
      <c r="C11" s="32" t="e">
        <f>C17+C36</f>
        <v>#REF!</v>
      </c>
      <c r="D11" s="32" t="e">
        <f>D17+D36</f>
        <v>#REF!</v>
      </c>
      <c r="E11" s="32" t="e">
        <f>E17+E36</f>
        <v>#REF!</v>
      </c>
      <c r="F11" s="32" t="e">
        <f>D11-E11</f>
        <v>#REF!</v>
      </c>
      <c r="G11" s="33" t="e">
        <f>IF(D11&lt;&gt;0,E11/D11,0)</f>
        <v>#REF!</v>
      </c>
      <c r="H11" s="32" t="e">
        <f>#REF!-#REF!</f>
        <v>#REF!</v>
      </c>
      <c r="I11" s="34">
        <f aca="true" t="shared" si="0" ref="I11:P11">I6*150000</f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5"/>
      <c r="R11" s="35"/>
      <c r="S11" s="35"/>
      <c r="T11" s="129"/>
      <c r="U11" s="67"/>
      <c r="V11" s="131"/>
    </row>
    <row r="12" spans="1:22" ht="13.5">
      <c r="A12" s="69" t="s">
        <v>78</v>
      </c>
      <c r="B12" s="70" t="s">
        <v>77</v>
      </c>
      <c r="C12" s="71"/>
      <c r="D12" s="71"/>
      <c r="E12" s="71"/>
      <c r="F12" s="71"/>
      <c r="G12" s="72"/>
      <c r="H12" s="71"/>
      <c r="I12" s="73"/>
      <c r="J12" s="73"/>
      <c r="K12" s="73"/>
      <c r="L12" s="73"/>
      <c r="M12" s="73"/>
      <c r="N12" s="73"/>
      <c r="O12" s="73"/>
      <c r="P12" s="73"/>
      <c r="Q12" s="74"/>
      <c r="R12" s="74"/>
      <c r="S12" s="74"/>
      <c r="T12" s="74"/>
      <c r="U12" s="68"/>
      <c r="V12" s="128"/>
    </row>
    <row r="13" spans="1:22" ht="13.5">
      <c r="A13" s="70" t="s">
        <v>76</v>
      </c>
      <c r="B13" s="70" t="s">
        <v>100</v>
      </c>
      <c r="C13" s="71"/>
      <c r="D13" s="71"/>
      <c r="E13" s="71"/>
      <c r="F13" s="71"/>
      <c r="G13" s="72"/>
      <c r="H13" s="71"/>
      <c r="I13" s="73"/>
      <c r="J13" s="73"/>
      <c r="K13" s="73"/>
      <c r="L13" s="73"/>
      <c r="M13" s="73"/>
      <c r="N13" s="73"/>
      <c r="O13" s="73"/>
      <c r="P13" s="73"/>
      <c r="Q13" s="74"/>
      <c r="R13" s="74"/>
      <c r="S13" s="74"/>
      <c r="T13" s="74"/>
      <c r="U13" s="68"/>
      <c r="V13" s="130"/>
    </row>
    <row r="14" spans="1:22" ht="12.75">
      <c r="A14" s="30" t="s">
        <v>47</v>
      </c>
      <c r="B14" s="31" t="s">
        <v>26</v>
      </c>
      <c r="C14" s="32"/>
      <c r="D14" s="32"/>
      <c r="E14" s="32"/>
      <c r="F14" s="32"/>
      <c r="G14" s="33"/>
      <c r="H14" s="32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5"/>
      <c r="U14" s="67"/>
      <c r="V14" s="12"/>
    </row>
    <row r="15" spans="1:22" ht="12.75">
      <c r="A15" s="30" t="s">
        <v>75</v>
      </c>
      <c r="B15" s="30" t="s">
        <v>48</v>
      </c>
      <c r="C15" s="32"/>
      <c r="D15" s="32"/>
      <c r="E15" s="32"/>
      <c r="F15" s="32"/>
      <c r="G15" s="33"/>
      <c r="H15" s="32"/>
      <c r="I15" s="35"/>
      <c r="J15" s="35"/>
      <c r="K15" s="12"/>
      <c r="L15" s="35"/>
      <c r="M15" s="35"/>
      <c r="N15" s="35"/>
      <c r="O15" s="12"/>
      <c r="P15" s="12"/>
      <c r="Q15" s="35"/>
      <c r="R15" s="35"/>
      <c r="S15" s="35"/>
      <c r="T15" s="35"/>
      <c r="U15" s="67"/>
      <c r="V15" s="12"/>
    </row>
    <row r="16" spans="1:22" ht="13.5" thickBot="1">
      <c r="A16" s="54"/>
      <c r="B16" s="55" t="s">
        <v>7</v>
      </c>
      <c r="C16" s="56"/>
      <c r="D16" s="56"/>
      <c r="E16" s="56"/>
      <c r="F16" s="56"/>
      <c r="G16" s="57"/>
      <c r="H16" s="56"/>
      <c r="I16" s="58"/>
      <c r="J16" s="58"/>
      <c r="K16" s="17"/>
      <c r="L16" s="58"/>
      <c r="M16" s="58"/>
      <c r="N16" s="58"/>
      <c r="O16" s="17"/>
      <c r="P16" s="17"/>
      <c r="Q16" s="58"/>
      <c r="R16" s="58"/>
      <c r="S16" s="58"/>
      <c r="T16" s="58"/>
      <c r="U16" s="59"/>
      <c r="V16" s="17"/>
    </row>
    <row r="17" spans="1:22" ht="12.75">
      <c r="A17" s="29" t="s">
        <v>24</v>
      </c>
      <c r="B17" s="48" t="s">
        <v>14</v>
      </c>
      <c r="C17" s="49" t="e">
        <f>SUM(C18:C32)</f>
        <v>#REF!</v>
      </c>
      <c r="D17" s="49" t="e">
        <f>SUM(D18:D35)</f>
        <v>#REF!</v>
      </c>
      <c r="E17" s="49" t="e">
        <f>SUM(E18:E32)</f>
        <v>#REF!</v>
      </c>
      <c r="F17" s="49" t="e">
        <f>D17-E17</f>
        <v>#REF!</v>
      </c>
      <c r="G17" s="50" t="e">
        <f>IF(D17&lt;&gt;0,E17/D17,0)</f>
        <v>#REF!</v>
      </c>
      <c r="H17" s="49" t="e">
        <f>#REF!-#REF!</f>
        <v>#REF!</v>
      </c>
      <c r="I17" s="51">
        <f aca="true" t="shared" si="1" ref="I17:P17">SUM(I18:I35)</f>
        <v>1351500</v>
      </c>
      <c r="J17" s="51" t="e">
        <f t="shared" si="1"/>
        <v>#REF!</v>
      </c>
      <c r="K17" s="51" t="e">
        <f t="shared" si="1"/>
        <v>#REF!</v>
      </c>
      <c r="L17" s="51" t="e">
        <f t="shared" si="1"/>
        <v>#REF!</v>
      </c>
      <c r="M17" s="51" t="e">
        <f t="shared" si="1"/>
        <v>#REF!</v>
      </c>
      <c r="N17" s="51" t="e">
        <f t="shared" si="1"/>
        <v>#REF!</v>
      </c>
      <c r="O17" s="51" t="e">
        <f t="shared" si="1"/>
        <v>#REF!</v>
      </c>
      <c r="P17" s="51">
        <f t="shared" si="1"/>
        <v>1351500</v>
      </c>
      <c r="Q17" s="51">
        <f>SUM(Q18:Q42)</f>
        <v>2075200</v>
      </c>
      <c r="R17" s="51">
        <f>SUM(R18:R42)</f>
        <v>2013200</v>
      </c>
      <c r="S17" s="51">
        <f>SUM(S18:S42)</f>
        <v>2025200</v>
      </c>
      <c r="T17" s="51">
        <f>SUM(T18:T42)</f>
        <v>2145200</v>
      </c>
      <c r="U17" s="51">
        <f>SUM(U18:U42)</f>
        <v>8258800</v>
      </c>
      <c r="V17" s="63"/>
    </row>
    <row r="18" spans="1:22" ht="12.75" outlineLevel="1">
      <c r="A18" s="36" t="s">
        <v>32</v>
      </c>
      <c r="B18" s="37" t="s">
        <v>28</v>
      </c>
      <c r="C18" s="21" t="e">
        <f>D18-#REF!</f>
        <v>#REF!</v>
      </c>
      <c r="D18" s="21" t="e">
        <f>#REF!+#REF!</f>
        <v>#REF!</v>
      </c>
      <c r="E18" s="21" t="e">
        <f>#REF!+#REF!</f>
        <v>#REF!</v>
      </c>
      <c r="F18" s="21" t="e">
        <f>D18-E18</f>
        <v>#REF!</v>
      </c>
      <c r="G18" s="22" t="e">
        <f>IF(D18&lt;&gt;0,E18/D18,0)</f>
        <v>#REF!</v>
      </c>
      <c r="H18" s="21" t="e">
        <f>#REF!-#REF!</f>
        <v>#REF!</v>
      </c>
      <c r="I18" s="38">
        <f aca="true" t="shared" si="2" ref="I18:P18">129375*2+62500</f>
        <v>321250</v>
      </c>
      <c r="J18" s="38">
        <f t="shared" si="2"/>
        <v>321250</v>
      </c>
      <c r="K18" s="38">
        <f t="shared" si="2"/>
        <v>321250</v>
      </c>
      <c r="L18" s="38">
        <f t="shared" si="2"/>
        <v>321250</v>
      </c>
      <c r="M18" s="38">
        <f t="shared" si="2"/>
        <v>321250</v>
      </c>
      <c r="N18" s="38">
        <f t="shared" si="2"/>
        <v>321250</v>
      </c>
      <c r="O18" s="38">
        <f t="shared" si="2"/>
        <v>321250</v>
      </c>
      <c r="P18" s="38">
        <f t="shared" si="2"/>
        <v>321250</v>
      </c>
      <c r="Q18" s="38">
        <v>880000</v>
      </c>
      <c r="R18" s="38">
        <v>880000</v>
      </c>
      <c r="S18" s="38">
        <v>880000</v>
      </c>
      <c r="T18" s="38">
        <v>880000</v>
      </c>
      <c r="U18" s="15">
        <f>Q18+R18+S18+T18</f>
        <v>3520000</v>
      </c>
      <c r="V18" s="14">
        <f>U18/U17</f>
        <v>0.42621204049014383</v>
      </c>
    </row>
    <row r="19" spans="1:22" ht="12.75" outlineLevel="1">
      <c r="A19" s="36" t="s">
        <v>69</v>
      </c>
      <c r="B19" s="37" t="s">
        <v>59</v>
      </c>
      <c r="C19" s="21" t="e">
        <f>D19-#REF!</f>
        <v>#REF!</v>
      </c>
      <c r="D19" s="21" t="e">
        <f>#REF!+#REF!</f>
        <v>#REF!</v>
      </c>
      <c r="E19" s="21" t="e">
        <f>#REF!+#REF!</f>
        <v>#REF!</v>
      </c>
      <c r="F19" s="21" t="e">
        <f>D19-E19</f>
        <v>#REF!</v>
      </c>
      <c r="G19" s="22" t="e">
        <f>IF(D19&lt;&gt;0,E19/D19,0)</f>
        <v>#REF!</v>
      </c>
      <c r="H19" s="21" t="e">
        <f>#REF!-#REF!</f>
        <v>#REF!</v>
      </c>
      <c r="I19" s="38">
        <f aca="true" t="shared" si="3" ref="I19:P19">I18*0.36</f>
        <v>115650</v>
      </c>
      <c r="J19" s="38">
        <f t="shared" si="3"/>
        <v>115650</v>
      </c>
      <c r="K19" s="38">
        <f t="shared" si="3"/>
        <v>115650</v>
      </c>
      <c r="L19" s="38">
        <f t="shared" si="3"/>
        <v>115650</v>
      </c>
      <c r="M19" s="38">
        <f t="shared" si="3"/>
        <v>115650</v>
      </c>
      <c r="N19" s="38">
        <f t="shared" si="3"/>
        <v>115650</v>
      </c>
      <c r="O19" s="38">
        <f t="shared" si="3"/>
        <v>115650</v>
      </c>
      <c r="P19" s="38">
        <f t="shared" si="3"/>
        <v>115650</v>
      </c>
      <c r="Q19" s="38">
        <v>431200</v>
      </c>
      <c r="R19" s="38">
        <v>431200</v>
      </c>
      <c r="S19" s="38">
        <v>431200</v>
      </c>
      <c r="T19" s="38">
        <v>431200</v>
      </c>
      <c r="U19" s="15">
        <f>Q19+R19+S19+T19</f>
        <v>1724800</v>
      </c>
      <c r="V19" s="14">
        <f>U19/U17</f>
        <v>0.2088438998401705</v>
      </c>
    </row>
    <row r="20" spans="1:22" ht="12.75" outlineLevel="1">
      <c r="A20" s="36" t="s">
        <v>68</v>
      </c>
      <c r="B20" s="37" t="s">
        <v>88</v>
      </c>
      <c r="C20" s="21"/>
      <c r="D20" s="21"/>
      <c r="E20" s="21"/>
      <c r="F20" s="21"/>
      <c r="G20" s="22"/>
      <c r="H20" s="21"/>
      <c r="I20" s="38"/>
      <c r="J20" s="38"/>
      <c r="K20" s="38"/>
      <c r="L20" s="38"/>
      <c r="M20" s="38"/>
      <c r="N20" s="38"/>
      <c r="O20" s="38"/>
      <c r="P20" s="38"/>
      <c r="Q20" s="105">
        <v>20000</v>
      </c>
      <c r="R20" s="38">
        <v>20000</v>
      </c>
      <c r="S20" s="38">
        <v>20000</v>
      </c>
      <c r="T20" s="38">
        <v>20000</v>
      </c>
      <c r="U20" s="15">
        <f>Q20+R20+S20+T20</f>
        <v>80000</v>
      </c>
      <c r="V20" s="14"/>
    </row>
    <row r="21" spans="1:22" ht="12.75" outlineLevel="1">
      <c r="A21" s="36" t="s">
        <v>33</v>
      </c>
      <c r="B21" s="37" t="s">
        <v>29</v>
      </c>
      <c r="C21" s="21"/>
      <c r="D21" s="21"/>
      <c r="E21" s="21"/>
      <c r="F21" s="21"/>
      <c r="G21" s="22"/>
      <c r="H21" s="21"/>
      <c r="I21" s="39"/>
      <c r="J21" s="39"/>
      <c r="K21" s="14"/>
      <c r="L21" s="39"/>
      <c r="M21" s="39"/>
      <c r="N21" s="39"/>
      <c r="O21" s="14"/>
      <c r="P21" s="14"/>
      <c r="Q21" s="15">
        <v>135000</v>
      </c>
      <c r="R21" s="15">
        <v>135000</v>
      </c>
      <c r="S21" s="15">
        <v>135000</v>
      </c>
      <c r="T21" s="15">
        <v>135000</v>
      </c>
      <c r="U21" s="15">
        <f>Q21+R21+S21+T21</f>
        <v>540000</v>
      </c>
      <c r="V21" s="14">
        <f>U21/U17</f>
        <v>0.06538480166610161</v>
      </c>
    </row>
    <row r="22" spans="1:22" ht="12.75" outlineLevel="1">
      <c r="A22" s="36" t="s">
        <v>34</v>
      </c>
      <c r="B22" s="37" t="s">
        <v>30</v>
      </c>
      <c r="C22" s="21"/>
      <c r="D22" s="21"/>
      <c r="E22" s="21"/>
      <c r="F22" s="21"/>
      <c r="G22" s="22"/>
      <c r="H22" s="21"/>
      <c r="I22" s="38">
        <v>140000</v>
      </c>
      <c r="J22" s="38">
        <v>140000</v>
      </c>
      <c r="K22" s="38">
        <v>140000</v>
      </c>
      <c r="L22" s="38">
        <v>140000</v>
      </c>
      <c r="M22" s="38">
        <v>140000</v>
      </c>
      <c r="N22" s="38">
        <v>140000</v>
      </c>
      <c r="O22" s="38">
        <v>140000</v>
      </c>
      <c r="P22" s="38">
        <v>140000</v>
      </c>
      <c r="Q22" s="15">
        <v>50000</v>
      </c>
      <c r="R22" s="15">
        <v>50000</v>
      </c>
      <c r="S22" s="15">
        <v>50000</v>
      </c>
      <c r="T22" s="15">
        <v>50000</v>
      </c>
      <c r="U22" s="15">
        <f>Q22+R22+S22+T22</f>
        <v>200000</v>
      </c>
      <c r="V22" s="14">
        <f>U22/U17</f>
        <v>0.024216593209667264</v>
      </c>
    </row>
    <row r="23" spans="1:22" ht="12.75" outlineLevel="1">
      <c r="A23" s="36" t="s">
        <v>35</v>
      </c>
      <c r="B23" s="37" t="s">
        <v>49</v>
      </c>
      <c r="C23" s="21" t="e">
        <f>D23-#REF!</f>
        <v>#REF!</v>
      </c>
      <c r="D23" s="21" t="e">
        <f>#REF!+#REF!</f>
        <v>#REF!</v>
      </c>
      <c r="E23" s="21" t="e">
        <f>#REF!+#REF!</f>
        <v>#REF!</v>
      </c>
      <c r="F23" s="21" t="e">
        <f aca="true" t="shared" si="4" ref="F23:F32">D23-E23</f>
        <v>#REF!</v>
      </c>
      <c r="G23" s="22" t="e">
        <f aca="true" t="shared" si="5" ref="G23:G32">IF(D23&lt;&gt;0,E23/D23,0)</f>
        <v>#REF!</v>
      </c>
      <c r="H23" s="21" t="e">
        <f>#REF!-#REF!</f>
        <v>#REF!</v>
      </c>
      <c r="I23" s="39"/>
      <c r="J23" s="39" t="e">
        <f>#REF!-I23</f>
        <v>#REF!</v>
      </c>
      <c r="K23" s="14" t="e">
        <f>IF(#REF!&lt;&gt;0,I23/#REF!,0)</f>
        <v>#REF!</v>
      </c>
      <c r="L23" s="39" t="e">
        <f>#REF!+#REF!</f>
        <v>#REF!</v>
      </c>
      <c r="M23" s="39" t="e">
        <f>#REF!+I23</f>
        <v>#REF!</v>
      </c>
      <c r="N23" s="39" t="e">
        <f>L23-M23</f>
        <v>#REF!</v>
      </c>
      <c r="O23" s="14" t="e">
        <f>IF(L23&lt;&gt;0,M23/L23,0)</f>
        <v>#REF!</v>
      </c>
      <c r="P23" s="14" t="s">
        <v>15</v>
      </c>
      <c r="Q23" s="15">
        <v>1000</v>
      </c>
      <c r="R23" s="15">
        <v>1000</v>
      </c>
      <c r="S23" s="15">
        <v>1000</v>
      </c>
      <c r="T23" s="15">
        <v>1000</v>
      </c>
      <c r="U23" s="15">
        <f>Q23+R23+S23+T23</f>
        <v>4000</v>
      </c>
      <c r="V23" s="14"/>
    </row>
    <row r="24" spans="1:22" ht="12.75" outlineLevel="1">
      <c r="A24" s="36" t="s">
        <v>36</v>
      </c>
      <c r="B24" s="37" t="s">
        <v>16</v>
      </c>
      <c r="C24" s="21" t="e">
        <f>#REF!</f>
        <v>#REF!</v>
      </c>
      <c r="D24" s="21" t="e">
        <f>#REF!+#REF!</f>
        <v>#REF!</v>
      </c>
      <c r="E24" s="21" t="e">
        <f>#REF!+#REF!</f>
        <v>#REF!</v>
      </c>
      <c r="F24" s="21" t="e">
        <f t="shared" si="4"/>
        <v>#REF!</v>
      </c>
      <c r="G24" s="22" t="e">
        <f t="shared" si="5"/>
        <v>#REF!</v>
      </c>
      <c r="H24" s="21" t="e">
        <f>#REF!-#REF!</f>
        <v>#REF!</v>
      </c>
      <c r="I24" s="40"/>
      <c r="J24" s="40" t="e">
        <f>#REF!-I24</f>
        <v>#REF!</v>
      </c>
      <c r="K24" s="16" t="e">
        <f>IF(#REF!&lt;&gt;0,I24/#REF!,0)</f>
        <v>#REF!</v>
      </c>
      <c r="L24" s="40" t="e">
        <f>#REF!+#REF!</f>
        <v>#REF!</v>
      </c>
      <c r="M24" s="40" t="e">
        <f>#REF!+I24</f>
        <v>#REF!</v>
      </c>
      <c r="N24" s="40" t="e">
        <f>L24-M24</f>
        <v>#REF!</v>
      </c>
      <c r="O24" s="16" t="e">
        <f>IF(L24&lt;&gt;0,M24/L24,0)</f>
        <v>#REF!</v>
      </c>
      <c r="P24" s="16" t="s">
        <v>17</v>
      </c>
      <c r="Q24" s="15">
        <v>55000</v>
      </c>
      <c r="R24" s="15">
        <v>55000</v>
      </c>
      <c r="S24" s="15">
        <v>55000</v>
      </c>
      <c r="T24" s="15">
        <v>55000</v>
      </c>
      <c r="U24" s="15">
        <f>Q24+R24+S24+T24</f>
        <v>220000</v>
      </c>
      <c r="V24" s="14">
        <f>U24/U17</f>
        <v>0.02663825253063399</v>
      </c>
    </row>
    <row r="25" spans="1:22" ht="12.75" outlineLevel="1">
      <c r="A25" s="36" t="s">
        <v>37</v>
      </c>
      <c r="B25" s="37" t="s">
        <v>18</v>
      </c>
      <c r="C25" s="21" t="e">
        <f>D25-#REF!</f>
        <v>#REF!</v>
      </c>
      <c r="D25" s="21" t="e">
        <f>#REF!+#REF!</f>
        <v>#REF!</v>
      </c>
      <c r="E25" s="21" t="e">
        <f>#REF!+#REF!</f>
        <v>#REF!</v>
      </c>
      <c r="F25" s="21" t="e">
        <f t="shared" si="4"/>
        <v>#REF!</v>
      </c>
      <c r="G25" s="22" t="e">
        <f t="shared" si="5"/>
        <v>#REF!</v>
      </c>
      <c r="H25" s="21" t="e">
        <f>#REF!-#REF!</f>
        <v>#REF!</v>
      </c>
      <c r="I25" s="38">
        <v>30000</v>
      </c>
      <c r="J25" s="38">
        <v>30000</v>
      </c>
      <c r="K25" s="38">
        <v>30000</v>
      </c>
      <c r="L25" s="38">
        <v>30000</v>
      </c>
      <c r="M25" s="38">
        <v>30000</v>
      </c>
      <c r="N25" s="38">
        <v>30000</v>
      </c>
      <c r="O25" s="38">
        <v>30000</v>
      </c>
      <c r="P25" s="38">
        <v>30000</v>
      </c>
      <c r="Q25" s="105">
        <v>7500</v>
      </c>
      <c r="R25" s="105">
        <v>7500</v>
      </c>
      <c r="S25" s="38">
        <v>7500</v>
      </c>
      <c r="T25" s="105">
        <v>7500</v>
      </c>
      <c r="U25" s="15">
        <f>Q25+R25+S25+T25</f>
        <v>30000</v>
      </c>
      <c r="V25" s="14">
        <f>U25/U17</f>
        <v>0.0036324889814500897</v>
      </c>
    </row>
    <row r="26" spans="1:22" ht="12.75" outlineLevel="1">
      <c r="A26" s="36" t="s">
        <v>38</v>
      </c>
      <c r="B26" s="37" t="s">
        <v>60</v>
      </c>
      <c r="C26" s="21" t="e">
        <f>D26-#REF!</f>
        <v>#REF!</v>
      </c>
      <c r="D26" s="21" t="e">
        <f>#REF!+#REF!</f>
        <v>#REF!</v>
      </c>
      <c r="E26" s="21" t="e">
        <f>#REF!+#REF!</f>
        <v>#REF!</v>
      </c>
      <c r="F26" s="21" t="e">
        <f t="shared" si="4"/>
        <v>#REF!</v>
      </c>
      <c r="G26" s="22" t="e">
        <f t="shared" si="5"/>
        <v>#REF!</v>
      </c>
      <c r="H26" s="21" t="e">
        <f>#REF!-#REF!</f>
        <v>#REF!</v>
      </c>
      <c r="I26" s="38">
        <v>100000</v>
      </c>
      <c r="J26" s="38">
        <v>100000</v>
      </c>
      <c r="K26" s="38">
        <v>100000</v>
      </c>
      <c r="L26" s="38">
        <v>100000</v>
      </c>
      <c r="M26" s="38">
        <v>100000</v>
      </c>
      <c r="N26" s="38">
        <v>100000</v>
      </c>
      <c r="O26" s="38">
        <v>100000</v>
      </c>
      <c r="P26" s="38">
        <v>100000</v>
      </c>
      <c r="Q26" s="15">
        <v>7500</v>
      </c>
      <c r="R26" s="15">
        <v>7500</v>
      </c>
      <c r="S26" s="15">
        <v>7500</v>
      </c>
      <c r="T26" s="15">
        <v>7500</v>
      </c>
      <c r="U26" s="15">
        <f>Q26+R26+S26+T26</f>
        <v>30000</v>
      </c>
      <c r="V26" s="14"/>
    </row>
    <row r="27" spans="1:22" ht="12.75" outlineLevel="1">
      <c r="A27" s="36" t="s">
        <v>39</v>
      </c>
      <c r="B27" s="37" t="s">
        <v>22</v>
      </c>
      <c r="C27" s="21" t="e">
        <f>#REF!</f>
        <v>#REF!</v>
      </c>
      <c r="D27" s="21" t="e">
        <f>#REF!+#REF!</f>
        <v>#REF!</v>
      </c>
      <c r="E27" s="21" t="e">
        <f>#REF!+#REF!</f>
        <v>#REF!</v>
      </c>
      <c r="F27" s="21" t="e">
        <f t="shared" si="4"/>
        <v>#REF!</v>
      </c>
      <c r="G27" s="22" t="e">
        <f t="shared" si="5"/>
        <v>#REF!</v>
      </c>
      <c r="H27" s="21" t="e">
        <f>#REF!-#REF!</f>
        <v>#REF!</v>
      </c>
      <c r="I27" s="38">
        <v>3600</v>
      </c>
      <c r="J27" s="38">
        <v>3600</v>
      </c>
      <c r="K27" s="38">
        <v>3600</v>
      </c>
      <c r="L27" s="38">
        <v>3600</v>
      </c>
      <c r="M27" s="38">
        <v>3600</v>
      </c>
      <c r="N27" s="38">
        <v>3600</v>
      </c>
      <c r="O27" s="38">
        <v>3600</v>
      </c>
      <c r="P27" s="38">
        <v>3600</v>
      </c>
      <c r="Q27" s="38">
        <v>5500</v>
      </c>
      <c r="R27" s="38">
        <v>5500</v>
      </c>
      <c r="S27" s="38">
        <v>5500</v>
      </c>
      <c r="T27" s="38">
        <v>5500</v>
      </c>
      <c r="U27" s="15">
        <f>Q27+R27+S27+T27</f>
        <v>22000</v>
      </c>
      <c r="V27" s="14"/>
    </row>
    <row r="28" spans="1:22" ht="12.75" outlineLevel="1">
      <c r="A28" s="36" t="s">
        <v>40</v>
      </c>
      <c r="B28" s="37" t="s">
        <v>46</v>
      </c>
      <c r="C28" s="21" t="e">
        <f>#REF!</f>
        <v>#REF!</v>
      </c>
      <c r="D28" s="21" t="e">
        <f>#REF!+#REF!</f>
        <v>#REF!</v>
      </c>
      <c r="E28" s="21" t="e">
        <f>#REF!+#REF!</f>
        <v>#REF!</v>
      </c>
      <c r="F28" s="21" t="e">
        <f t="shared" si="4"/>
        <v>#REF!</v>
      </c>
      <c r="G28" s="22" t="e">
        <f t="shared" si="5"/>
        <v>#REF!</v>
      </c>
      <c r="H28" s="21" t="e">
        <f>#REF!-#REF!</f>
        <v>#REF!</v>
      </c>
      <c r="I28" s="38">
        <v>12000</v>
      </c>
      <c r="J28" s="38">
        <v>12000</v>
      </c>
      <c r="K28" s="38">
        <v>12000</v>
      </c>
      <c r="L28" s="38">
        <v>12000</v>
      </c>
      <c r="M28" s="38">
        <v>12000</v>
      </c>
      <c r="N28" s="38">
        <v>12000</v>
      </c>
      <c r="O28" s="38">
        <v>12000</v>
      </c>
      <c r="P28" s="38">
        <v>12000</v>
      </c>
      <c r="Q28" s="38">
        <v>6000</v>
      </c>
      <c r="R28" s="38">
        <v>6000</v>
      </c>
      <c r="S28" s="38">
        <v>6000</v>
      </c>
      <c r="T28" s="38">
        <v>6000</v>
      </c>
      <c r="U28" s="15">
        <f>Q28+R28+S28+T28</f>
        <v>24000</v>
      </c>
      <c r="V28" s="14"/>
    </row>
    <row r="29" spans="1:22" ht="12.75" outlineLevel="1">
      <c r="A29" s="36" t="s">
        <v>41</v>
      </c>
      <c r="B29" s="37" t="s">
        <v>52</v>
      </c>
      <c r="C29" s="21" t="e">
        <f>D29-#REF!</f>
        <v>#REF!</v>
      </c>
      <c r="D29" s="21" t="e">
        <f>#REF!+#REF!</f>
        <v>#REF!</v>
      </c>
      <c r="E29" s="21" t="e">
        <f>#REF!+#REF!</f>
        <v>#REF!</v>
      </c>
      <c r="F29" s="21" t="e">
        <f t="shared" si="4"/>
        <v>#REF!</v>
      </c>
      <c r="G29" s="22" t="e">
        <f t="shared" si="5"/>
        <v>#REF!</v>
      </c>
      <c r="H29" s="21" t="e">
        <f>#REF!-#REF!</f>
        <v>#REF!</v>
      </c>
      <c r="I29" s="39"/>
      <c r="J29" s="39" t="e">
        <f>#REF!-I29</f>
        <v>#REF!</v>
      </c>
      <c r="K29" s="14" t="e">
        <f>IF(#REF!&lt;&gt;0,I29/#REF!,0)</f>
        <v>#REF!</v>
      </c>
      <c r="L29" s="39" t="e">
        <f>#REF!+#REF!</f>
        <v>#REF!</v>
      </c>
      <c r="M29" s="39" t="e">
        <f>#REF!+I29</f>
        <v>#REF!</v>
      </c>
      <c r="N29" s="39" t="e">
        <f>L29-M29</f>
        <v>#REF!</v>
      </c>
      <c r="O29" s="14" t="e">
        <f>IF(L29&lt;&gt;0,M29/L29,0)</f>
        <v>#REF!</v>
      </c>
      <c r="P29" s="14" t="s">
        <v>19</v>
      </c>
      <c r="Q29" s="15">
        <v>12000</v>
      </c>
      <c r="R29" s="15"/>
      <c r="S29" s="15">
        <v>12000</v>
      </c>
      <c r="T29" s="15"/>
      <c r="U29" s="15">
        <f>Q29+R29+S29+T29</f>
        <v>24000</v>
      </c>
      <c r="V29" s="14">
        <f>U29/U17</f>
        <v>0.002905991185160072</v>
      </c>
    </row>
    <row r="30" spans="1:22" ht="12.75" outlineLevel="1">
      <c r="A30" s="36" t="s">
        <v>42</v>
      </c>
      <c r="B30" s="37" t="s">
        <v>20</v>
      </c>
      <c r="C30" s="21" t="e">
        <f>#REF!</f>
        <v>#REF!</v>
      </c>
      <c r="D30" s="21" t="e">
        <f>#REF!+#REF!</f>
        <v>#REF!</v>
      </c>
      <c r="E30" s="21" t="e">
        <f>#REF!+#REF!</f>
        <v>#REF!</v>
      </c>
      <c r="F30" s="21" t="e">
        <f t="shared" si="4"/>
        <v>#REF!</v>
      </c>
      <c r="G30" s="22" t="e">
        <f t="shared" si="5"/>
        <v>#REF!</v>
      </c>
      <c r="H30" s="21" t="e">
        <f>#REF!-#REF!</f>
        <v>#REF!</v>
      </c>
      <c r="I30" s="38">
        <v>2000</v>
      </c>
      <c r="J30" s="38">
        <v>2000</v>
      </c>
      <c r="K30" s="38">
        <v>2000</v>
      </c>
      <c r="L30" s="38">
        <v>2000</v>
      </c>
      <c r="M30" s="38">
        <v>2000</v>
      </c>
      <c r="N30" s="38">
        <v>2000</v>
      </c>
      <c r="O30" s="38">
        <v>2000</v>
      </c>
      <c r="P30" s="38">
        <v>2000</v>
      </c>
      <c r="Q30" s="38">
        <v>12000</v>
      </c>
      <c r="R30" s="38">
        <v>12000</v>
      </c>
      <c r="S30" s="38">
        <v>12000</v>
      </c>
      <c r="T30" s="105">
        <v>12000</v>
      </c>
      <c r="U30" s="15">
        <f>Q30+R30+S30+T30</f>
        <v>48000</v>
      </c>
      <c r="V30" s="14"/>
    </row>
    <row r="31" spans="1:22" ht="12.75" outlineLevel="1">
      <c r="A31" s="36" t="s">
        <v>43</v>
      </c>
      <c r="B31" s="37" t="s">
        <v>21</v>
      </c>
      <c r="C31" s="21" t="e">
        <f>#REF!</f>
        <v>#REF!</v>
      </c>
      <c r="D31" s="21" t="e">
        <f>#REF!+#REF!</f>
        <v>#REF!</v>
      </c>
      <c r="E31" s="21" t="e">
        <f>#REF!+#REF!</f>
        <v>#REF!</v>
      </c>
      <c r="F31" s="21" t="e">
        <f t="shared" si="4"/>
        <v>#REF!</v>
      </c>
      <c r="G31" s="22" t="e">
        <f t="shared" si="5"/>
        <v>#REF!</v>
      </c>
      <c r="H31" s="21" t="e">
        <f>#REF!-#REF!</f>
        <v>#REF!</v>
      </c>
      <c r="I31" s="38">
        <v>2000</v>
      </c>
      <c r="J31" s="38">
        <v>2000</v>
      </c>
      <c r="K31" s="38">
        <v>2000</v>
      </c>
      <c r="L31" s="38">
        <v>2000</v>
      </c>
      <c r="M31" s="38">
        <v>2000</v>
      </c>
      <c r="N31" s="38">
        <v>2000</v>
      </c>
      <c r="O31" s="38">
        <v>2000</v>
      </c>
      <c r="P31" s="38">
        <v>2000</v>
      </c>
      <c r="Q31" s="38">
        <v>6000</v>
      </c>
      <c r="R31" s="38">
        <v>6000</v>
      </c>
      <c r="S31" s="38">
        <v>6000</v>
      </c>
      <c r="T31" s="38">
        <v>6000</v>
      </c>
      <c r="U31" s="15">
        <f>Q31+R31+S31+T31</f>
        <v>24000</v>
      </c>
      <c r="V31" s="14"/>
    </row>
    <row r="32" spans="1:22" ht="12.75" outlineLevel="1">
      <c r="A32" s="36" t="s">
        <v>44</v>
      </c>
      <c r="B32" s="37" t="s">
        <v>53</v>
      </c>
      <c r="C32" s="21">
        <v>0</v>
      </c>
      <c r="D32" s="21" t="e">
        <f>#REF!+#REF!</f>
        <v>#REF!</v>
      </c>
      <c r="E32" s="21" t="e">
        <f>#REF!+#REF!</f>
        <v>#REF!</v>
      </c>
      <c r="F32" s="21" t="e">
        <f t="shared" si="4"/>
        <v>#REF!</v>
      </c>
      <c r="G32" s="22" t="e">
        <f t="shared" si="5"/>
        <v>#REF!</v>
      </c>
      <c r="H32" s="21" t="e">
        <f>#REF!-#REF!</f>
        <v>#REF!</v>
      </c>
      <c r="I32" s="38">
        <v>5000</v>
      </c>
      <c r="J32" s="38">
        <v>5000</v>
      </c>
      <c r="K32" s="38">
        <v>5000</v>
      </c>
      <c r="L32" s="38">
        <v>5000</v>
      </c>
      <c r="M32" s="38">
        <v>5000</v>
      </c>
      <c r="N32" s="38">
        <v>5000</v>
      </c>
      <c r="O32" s="38">
        <v>5000</v>
      </c>
      <c r="P32" s="38">
        <v>5000</v>
      </c>
      <c r="Q32" s="38">
        <v>15000</v>
      </c>
      <c r="R32" s="105">
        <v>15000</v>
      </c>
      <c r="S32" s="105">
        <v>15000</v>
      </c>
      <c r="T32" s="38">
        <v>15000</v>
      </c>
      <c r="U32" s="15">
        <f>Q32+R32+S32+T32</f>
        <v>60000</v>
      </c>
      <c r="V32" s="14"/>
    </row>
    <row r="33" spans="1:23" ht="12.75" outlineLevel="1">
      <c r="A33" s="36" t="s">
        <v>45</v>
      </c>
      <c r="B33" s="37" t="s">
        <v>54</v>
      </c>
      <c r="C33" s="21"/>
      <c r="D33" s="21"/>
      <c r="E33" s="21"/>
      <c r="F33" s="21"/>
      <c r="G33" s="22"/>
      <c r="H33" s="21"/>
      <c r="I33" s="38">
        <v>310000</v>
      </c>
      <c r="J33" s="38">
        <v>310000</v>
      </c>
      <c r="K33" s="38">
        <v>310000</v>
      </c>
      <c r="L33" s="38">
        <v>310000</v>
      </c>
      <c r="M33" s="38">
        <v>310000</v>
      </c>
      <c r="N33" s="38">
        <v>310000</v>
      </c>
      <c r="O33" s="38">
        <v>310000</v>
      </c>
      <c r="P33" s="38">
        <v>310000</v>
      </c>
      <c r="Q33" s="15">
        <v>5000</v>
      </c>
      <c r="R33" s="15">
        <v>5000</v>
      </c>
      <c r="S33" s="15">
        <v>5000</v>
      </c>
      <c r="T33" s="15">
        <v>5500</v>
      </c>
      <c r="U33" s="15">
        <f>Q33+R33+S33+T33</f>
        <v>20500</v>
      </c>
      <c r="V33" s="14"/>
      <c r="W33" s="5"/>
    </row>
    <row r="34" spans="1:22" ht="12.75" outlineLevel="1">
      <c r="A34" s="36" t="s">
        <v>50</v>
      </c>
      <c r="B34" s="37" t="s">
        <v>61</v>
      </c>
      <c r="C34" s="21"/>
      <c r="D34" s="21"/>
      <c r="E34" s="21"/>
      <c r="F34" s="21"/>
      <c r="G34" s="22"/>
      <c r="H34" s="21"/>
      <c r="I34" s="38">
        <v>310000</v>
      </c>
      <c r="J34" s="38">
        <v>310000</v>
      </c>
      <c r="K34" s="38">
        <v>310000</v>
      </c>
      <c r="L34" s="38">
        <v>310000</v>
      </c>
      <c r="M34" s="38">
        <v>310000</v>
      </c>
      <c r="N34" s="38">
        <v>310000</v>
      </c>
      <c r="O34" s="38">
        <v>310000</v>
      </c>
      <c r="P34" s="38">
        <v>310000</v>
      </c>
      <c r="Q34" s="15">
        <v>9000</v>
      </c>
      <c r="R34" s="15">
        <v>9000</v>
      </c>
      <c r="S34" s="15">
        <v>9000</v>
      </c>
      <c r="T34" s="15">
        <v>9000</v>
      </c>
      <c r="U34" s="15">
        <f>Q34+R34+S34+T34</f>
        <v>36000</v>
      </c>
      <c r="V34" s="14"/>
    </row>
    <row r="35" spans="1:22" ht="12.75" outlineLevel="1">
      <c r="A35" s="36" t="s">
        <v>51</v>
      </c>
      <c r="B35" s="37" t="s">
        <v>55</v>
      </c>
      <c r="C35" s="21"/>
      <c r="D35" s="21"/>
      <c r="E35" s="21"/>
      <c r="F35" s="21"/>
      <c r="G35" s="22"/>
      <c r="H35" s="21"/>
      <c r="I35" s="39"/>
      <c r="J35" s="39"/>
      <c r="K35" s="14"/>
      <c r="L35" s="39"/>
      <c r="M35" s="39"/>
      <c r="N35" s="39"/>
      <c r="O35" s="14"/>
      <c r="P35" s="14"/>
      <c r="Q35" s="15">
        <v>227500</v>
      </c>
      <c r="R35" s="15">
        <v>227500</v>
      </c>
      <c r="S35" s="15">
        <v>227500</v>
      </c>
      <c r="T35" s="15">
        <v>227500</v>
      </c>
      <c r="U35" s="15">
        <f>Q35+R35+S35+T35</f>
        <v>910000</v>
      </c>
      <c r="V35" s="14">
        <f>U35/U17</f>
        <v>0.11018549910398605</v>
      </c>
    </row>
    <row r="36" spans="1:22" ht="12.75">
      <c r="A36" s="36" t="s">
        <v>56</v>
      </c>
      <c r="B36" s="20" t="s">
        <v>63</v>
      </c>
      <c r="C36" s="21">
        <f>SUM(C37:C42)</f>
        <v>0</v>
      </c>
      <c r="D36" s="21">
        <f>SUM(D37:D42)</f>
        <v>0</v>
      </c>
      <c r="E36" s="21" t="e">
        <f>#REF!+#REF!</f>
        <v>#REF!</v>
      </c>
      <c r="F36" s="21" t="e">
        <f>D36-E36</f>
        <v>#REF!</v>
      </c>
      <c r="G36" s="22">
        <f>IF(D36&lt;&gt;0,E36/D36,0)</f>
        <v>0</v>
      </c>
      <c r="H36" s="21" t="e">
        <f>#REF!-#REF!</f>
        <v>#REF!</v>
      </c>
      <c r="I36" s="39">
        <f>SUM(I37:I42)</f>
        <v>0</v>
      </c>
      <c r="J36" s="39" t="e">
        <f>#REF!-I36</f>
        <v>#REF!</v>
      </c>
      <c r="K36" s="14" t="e">
        <f>IF(#REF!&lt;&gt;0,I36/#REF!,0)</f>
        <v>#REF!</v>
      </c>
      <c r="L36" s="39">
        <f>SUM(L37:L42)</f>
        <v>0</v>
      </c>
      <c r="M36" s="39" t="e">
        <f>#REF!+I36</f>
        <v>#REF!</v>
      </c>
      <c r="N36" s="39" t="e">
        <f>L36-M36</f>
        <v>#REF!</v>
      </c>
      <c r="O36" s="14">
        <f>IF(L36&lt;&gt;0,M36/L36,0)</f>
        <v>0</v>
      </c>
      <c r="P36" s="14" t="s">
        <v>23</v>
      </c>
      <c r="Q36" s="104">
        <v>20000</v>
      </c>
      <c r="R36" s="39">
        <v>20000</v>
      </c>
      <c r="S36" s="104">
        <v>20000</v>
      </c>
      <c r="T36" s="39">
        <v>20000</v>
      </c>
      <c r="U36" s="15">
        <f>Q36+R36+S36+T36</f>
        <v>80000</v>
      </c>
      <c r="V36" s="14">
        <f>U36/U17</f>
        <v>0.009686637283866905</v>
      </c>
    </row>
    <row r="37" spans="1:22" ht="12.75">
      <c r="A37" s="36" t="s">
        <v>57</v>
      </c>
      <c r="B37" s="20" t="s">
        <v>58</v>
      </c>
      <c r="C37" s="21"/>
      <c r="D37" s="21"/>
      <c r="E37" s="21"/>
      <c r="F37" s="21"/>
      <c r="G37" s="22"/>
      <c r="H37" s="21"/>
      <c r="I37" s="39"/>
      <c r="J37" s="39"/>
      <c r="K37" s="14"/>
      <c r="L37" s="39"/>
      <c r="M37" s="39"/>
      <c r="N37" s="39"/>
      <c r="O37" s="14"/>
      <c r="P37" s="14"/>
      <c r="Q37" s="15">
        <v>45000</v>
      </c>
      <c r="R37" s="15">
        <v>45000</v>
      </c>
      <c r="S37" s="15">
        <v>45000</v>
      </c>
      <c r="T37" s="15">
        <v>45000</v>
      </c>
      <c r="U37" s="15">
        <f>Q37+R37+S37+T37</f>
        <v>180000</v>
      </c>
      <c r="V37" s="14">
        <f>U37/U17</f>
        <v>0.02179493388870054</v>
      </c>
    </row>
    <row r="38" spans="1:22" ht="12.75">
      <c r="A38" s="36" t="s">
        <v>72</v>
      </c>
      <c r="B38" s="20" t="s">
        <v>62</v>
      </c>
      <c r="C38" s="21"/>
      <c r="D38" s="21"/>
      <c r="E38" s="21"/>
      <c r="F38" s="21"/>
      <c r="G38" s="22"/>
      <c r="H38" s="21"/>
      <c r="I38" s="39"/>
      <c r="J38" s="39"/>
      <c r="K38" s="14"/>
      <c r="L38" s="39"/>
      <c r="M38" s="39"/>
      <c r="N38" s="39"/>
      <c r="O38" s="14"/>
      <c r="P38" s="14"/>
      <c r="Q38" s="15"/>
      <c r="R38" s="15"/>
      <c r="S38" s="15"/>
      <c r="T38" s="15">
        <v>90000</v>
      </c>
      <c r="U38" s="15">
        <f>Q38+R38+S38+T38</f>
        <v>90000</v>
      </c>
      <c r="V38" s="14"/>
    </row>
    <row r="39" spans="1:22" ht="12.75">
      <c r="A39" s="36" t="s">
        <v>73</v>
      </c>
      <c r="B39" s="20" t="s">
        <v>74</v>
      </c>
      <c r="C39" s="21"/>
      <c r="D39" s="21"/>
      <c r="E39" s="21"/>
      <c r="F39" s="21"/>
      <c r="G39" s="22"/>
      <c r="H39" s="21"/>
      <c r="I39" s="39"/>
      <c r="J39" s="39"/>
      <c r="K39" s="14"/>
      <c r="L39" s="39"/>
      <c r="M39" s="39"/>
      <c r="N39" s="39"/>
      <c r="O39" s="14"/>
      <c r="P39" s="14"/>
      <c r="Q39" s="15"/>
      <c r="R39" s="15"/>
      <c r="S39" s="15"/>
      <c r="T39" s="15">
        <v>41500</v>
      </c>
      <c r="U39" s="15">
        <f>Q39+R39+S39+T39</f>
        <v>41500</v>
      </c>
      <c r="V39" s="14"/>
    </row>
    <row r="40" spans="1:22" ht="12.75">
      <c r="A40" s="36" t="s">
        <v>66</v>
      </c>
      <c r="B40" s="20" t="s">
        <v>64</v>
      </c>
      <c r="C40" s="21"/>
      <c r="D40" s="21"/>
      <c r="E40" s="21"/>
      <c r="F40" s="21"/>
      <c r="G40" s="22"/>
      <c r="H40" s="21"/>
      <c r="I40" s="39"/>
      <c r="J40" s="39"/>
      <c r="K40" s="14"/>
      <c r="L40" s="39"/>
      <c r="M40" s="39"/>
      <c r="N40" s="39"/>
      <c r="O40" s="14"/>
      <c r="P40" s="14"/>
      <c r="Q40" s="15">
        <v>50000</v>
      </c>
      <c r="R40" s="15"/>
      <c r="S40" s="15"/>
      <c r="T40" s="15"/>
      <c r="U40" s="15">
        <f>Q40+R40+S40+T40</f>
        <v>50000</v>
      </c>
      <c r="V40" s="14"/>
    </row>
    <row r="41" spans="1:22" ht="12.75">
      <c r="A41" s="36" t="s">
        <v>67</v>
      </c>
      <c r="B41" s="20" t="s">
        <v>65</v>
      </c>
      <c r="C41" s="21"/>
      <c r="D41" s="21"/>
      <c r="E41" s="21"/>
      <c r="F41" s="21"/>
      <c r="G41" s="22"/>
      <c r="H41" s="21"/>
      <c r="I41" s="39"/>
      <c r="J41" s="39"/>
      <c r="K41" s="14"/>
      <c r="L41" s="39"/>
      <c r="M41" s="39"/>
      <c r="N41" s="39"/>
      <c r="O41" s="14"/>
      <c r="P41" s="14"/>
      <c r="Q41" s="15">
        <v>50000</v>
      </c>
      <c r="R41" s="15">
        <v>50000</v>
      </c>
      <c r="S41" s="15">
        <v>50000</v>
      </c>
      <c r="T41" s="15">
        <v>50000</v>
      </c>
      <c r="U41" s="15">
        <f>Q41+R41+S41+T41</f>
        <v>200000</v>
      </c>
      <c r="V41" s="14"/>
    </row>
    <row r="42" spans="1:22" ht="12.75">
      <c r="A42" s="36" t="s">
        <v>70</v>
      </c>
      <c r="B42" s="20" t="s">
        <v>71</v>
      </c>
      <c r="C42" s="21"/>
      <c r="D42" s="21"/>
      <c r="E42" s="21"/>
      <c r="F42" s="21"/>
      <c r="G42" s="22"/>
      <c r="H42" s="21"/>
      <c r="I42" s="39"/>
      <c r="J42" s="39"/>
      <c r="K42" s="14"/>
      <c r="L42" s="39"/>
      <c r="M42" s="39"/>
      <c r="N42" s="39"/>
      <c r="O42" s="14"/>
      <c r="P42" s="14"/>
      <c r="Q42" s="109">
        <v>25000</v>
      </c>
      <c r="R42" s="15">
        <v>25000</v>
      </c>
      <c r="S42" s="15">
        <v>25000</v>
      </c>
      <c r="T42" s="15">
        <v>25000</v>
      </c>
      <c r="U42" s="15">
        <f>Q42+R42+S42+T42</f>
        <v>100000</v>
      </c>
      <c r="V42" s="14"/>
    </row>
    <row r="43" spans="1:23" ht="13.5" thickBot="1">
      <c r="A43" s="41"/>
      <c r="B43" s="42"/>
      <c r="C43" s="43" t="e">
        <f>D43-#REF!</f>
        <v>#REF!</v>
      </c>
      <c r="D43" s="43" t="e">
        <f>#REF!+#REF!</f>
        <v>#REF!</v>
      </c>
      <c r="E43" s="43" t="e">
        <f>#REF!+#REF!</f>
        <v>#REF!</v>
      </c>
      <c r="F43" s="43" t="e">
        <f>D43-E43</f>
        <v>#REF!</v>
      </c>
      <c r="G43" s="44" t="e">
        <f>IF(D43&lt;&gt;0,E43/D43,0)</f>
        <v>#REF!</v>
      </c>
      <c r="H43" s="43" t="e">
        <f>#REF!-#REF!</f>
        <v>#REF!</v>
      </c>
      <c r="I43" s="45"/>
      <c r="J43" s="45"/>
      <c r="K43" s="23"/>
      <c r="L43" s="45"/>
      <c r="M43" s="45"/>
      <c r="N43" s="45"/>
      <c r="O43" s="23"/>
      <c r="P43" s="23"/>
      <c r="Q43" s="45"/>
      <c r="R43" s="45"/>
      <c r="S43" s="45"/>
      <c r="T43" s="45"/>
      <c r="U43" s="45"/>
      <c r="V43" s="23"/>
      <c r="W43" s="5"/>
    </row>
    <row r="44" spans="1:23" s="9" customFormat="1" ht="13.5" thickBot="1">
      <c r="A44" s="24"/>
      <c r="B44" s="25"/>
      <c r="C44" s="26" t="e">
        <f>C43+#REF!</f>
        <v>#REF!</v>
      </c>
      <c r="D44" s="26" t="e">
        <f>#REF!+#REF!</f>
        <v>#REF!</v>
      </c>
      <c r="E44" s="26" t="e">
        <f>#REF!+#REF!</f>
        <v>#REF!</v>
      </c>
      <c r="F44" s="26" t="e">
        <f>D44-E44</f>
        <v>#REF!</v>
      </c>
      <c r="G44" s="27" t="e">
        <f>IF(D44&lt;&gt;0,E44/D44,0)</f>
        <v>#REF!</v>
      </c>
      <c r="H44" s="26" t="e">
        <f>#REF!-#REF!</f>
        <v>#REF!</v>
      </c>
      <c r="I44" s="26">
        <f aca="true" t="shared" si="6" ref="I44:P44">I10-I17</f>
        <v>-1351500</v>
      </c>
      <c r="J44" s="26" t="e">
        <f t="shared" si="6"/>
        <v>#REF!</v>
      </c>
      <c r="K44" s="26" t="e">
        <f t="shared" si="6"/>
        <v>#REF!</v>
      </c>
      <c r="L44" s="26" t="e">
        <f t="shared" si="6"/>
        <v>#REF!</v>
      </c>
      <c r="M44" s="26" t="e">
        <f t="shared" si="6"/>
        <v>#REF!</v>
      </c>
      <c r="N44" s="26" t="e">
        <f t="shared" si="6"/>
        <v>#REF!</v>
      </c>
      <c r="O44" s="26" t="e">
        <f t="shared" si="6"/>
        <v>#REF!</v>
      </c>
      <c r="P44" s="26" t="e">
        <f t="shared" si="6"/>
        <v>#VALUE!</v>
      </c>
      <c r="Q44" s="26"/>
      <c r="R44" s="26">
        <f>R10-R17</f>
        <v>-2013200</v>
      </c>
      <c r="S44" s="26">
        <f>S10-S17</f>
        <v>-2025200</v>
      </c>
      <c r="T44" s="26">
        <f>T10-T17</f>
        <v>-2145200</v>
      </c>
      <c r="U44" s="26">
        <f>U10-U17</f>
        <v>-8258800</v>
      </c>
      <c r="V44" s="64"/>
      <c r="W44" s="8"/>
    </row>
    <row r="45" spans="1:22" ht="12.75" outlineLevel="1">
      <c r="A45" s="18" t="s">
        <v>25</v>
      </c>
      <c r="B45" s="19" t="s">
        <v>99</v>
      </c>
      <c r="C45" s="95"/>
      <c r="D45" s="95"/>
      <c r="E45" s="95"/>
      <c r="F45" s="95"/>
      <c r="G45" s="96"/>
      <c r="H45" s="95"/>
      <c r="I45" s="95"/>
      <c r="J45" s="95"/>
      <c r="K45" s="96"/>
      <c r="L45" s="95"/>
      <c r="M45" s="95"/>
      <c r="N45" s="95"/>
      <c r="O45" s="96"/>
      <c r="P45" s="97"/>
      <c r="Q45" s="98"/>
      <c r="R45" s="98"/>
      <c r="S45" s="98"/>
      <c r="T45" s="98"/>
      <c r="U45" s="98"/>
      <c r="V45" s="99"/>
    </row>
    <row r="46" spans="1:22" ht="12.75">
      <c r="A46" s="125" t="s">
        <v>104</v>
      </c>
      <c r="B46" s="88" t="s">
        <v>97</v>
      </c>
      <c r="C46" s="87"/>
      <c r="D46" s="86"/>
      <c r="E46" s="86"/>
      <c r="F46" s="85"/>
      <c r="G46" s="85"/>
      <c r="H46" s="85"/>
      <c r="I46" s="86"/>
      <c r="J46" s="86"/>
      <c r="K46" s="86"/>
      <c r="L46" s="86"/>
      <c r="M46" s="86"/>
      <c r="N46" s="86"/>
      <c r="O46" s="86"/>
      <c r="P46" s="90"/>
      <c r="Q46" s="91"/>
      <c r="R46" s="91"/>
      <c r="S46" s="91"/>
      <c r="T46" s="91"/>
      <c r="U46" s="106"/>
      <c r="V46" s="93"/>
    </row>
    <row r="47" spans="1:22" ht="12.75">
      <c r="A47" s="126" t="s">
        <v>105</v>
      </c>
      <c r="B47" s="114" t="s">
        <v>102</v>
      </c>
      <c r="C47" s="115"/>
      <c r="D47" s="116"/>
      <c r="E47" s="116"/>
      <c r="F47" s="117"/>
      <c r="G47" s="117"/>
      <c r="H47" s="117"/>
      <c r="I47" s="116"/>
      <c r="J47" s="116"/>
      <c r="K47" s="116"/>
      <c r="L47" s="116"/>
      <c r="M47" s="116"/>
      <c r="N47" s="116"/>
      <c r="O47" s="116"/>
      <c r="P47" s="118"/>
      <c r="Q47" s="119"/>
      <c r="R47" s="119"/>
      <c r="S47" s="119"/>
      <c r="T47" s="119"/>
      <c r="U47" s="120"/>
      <c r="V47" s="121"/>
    </row>
    <row r="48" spans="1:22" ht="13.5" thickBot="1">
      <c r="A48" s="127" t="s">
        <v>106</v>
      </c>
      <c r="B48" s="89" t="s">
        <v>98</v>
      </c>
      <c r="C48" s="100"/>
      <c r="D48" s="101"/>
      <c r="E48" s="101"/>
      <c r="F48" s="102"/>
      <c r="G48" s="102"/>
      <c r="H48" s="102"/>
      <c r="I48" s="101"/>
      <c r="J48" s="101"/>
      <c r="K48" s="101"/>
      <c r="L48" s="101"/>
      <c r="M48" s="101"/>
      <c r="N48" s="101"/>
      <c r="O48" s="101"/>
      <c r="P48" s="103"/>
      <c r="Q48" s="92"/>
      <c r="R48" s="92"/>
      <c r="S48" s="92"/>
      <c r="T48" s="92"/>
      <c r="U48" s="92"/>
      <c r="V48" s="94"/>
    </row>
    <row r="49" spans="1:22" ht="12.75">
      <c r="A49" s="10"/>
      <c r="B49" s="10"/>
      <c r="C49" s="10"/>
      <c r="D49" s="11"/>
      <c r="E49" s="11"/>
      <c r="F49" s="10"/>
      <c r="G49" s="10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65"/>
    </row>
    <row r="51" spans="2:18" ht="12.75">
      <c r="B51" s="1" t="s">
        <v>117</v>
      </c>
      <c r="Q51" s="107"/>
      <c r="R51" s="1" t="s">
        <v>101</v>
      </c>
    </row>
    <row r="52" spans="1:2" ht="12.75">
      <c r="A52" s="2"/>
      <c r="B52" s="1" t="s">
        <v>118</v>
      </c>
    </row>
    <row r="55" ht="12.75">
      <c r="C55" s="5"/>
    </row>
    <row r="56" ht="12.75">
      <c r="C56" s="5"/>
    </row>
    <row r="57" ht="12.75">
      <c r="C57" s="5"/>
    </row>
  </sheetData>
  <sheetProtection/>
  <mergeCells count="8">
    <mergeCell ref="U5:V5"/>
    <mergeCell ref="V7:V8"/>
    <mergeCell ref="A7:A8"/>
    <mergeCell ref="B7:B8"/>
    <mergeCell ref="D7:G7"/>
    <mergeCell ref="I7:K7"/>
    <mergeCell ref="L7:O7"/>
    <mergeCell ref="P7:P8"/>
  </mergeCells>
  <hyperlinks>
    <hyperlink ref="A2" location="Меню!A1" display="Меню"/>
  </hyperlinks>
  <printOptions/>
  <pageMargins left="0.1968503937007874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46">
      <selection activeCell="D68" sqref="D68"/>
    </sheetView>
  </sheetViews>
  <sheetFormatPr defaultColWidth="9.00390625" defaultRowHeight="12.75"/>
  <cols>
    <col min="1" max="1" width="36.25390625" style="0" customWidth="1"/>
    <col min="2" max="2" width="25.00390625" style="0" customWidth="1"/>
    <col min="3" max="3" width="31.00390625" style="0" customWidth="1"/>
    <col min="4" max="4" width="13.25390625" style="0" customWidth="1"/>
  </cols>
  <sheetData>
    <row r="1" spans="1:4" ht="12.75">
      <c r="A1" s="149" t="s">
        <v>28</v>
      </c>
      <c r="B1" s="149"/>
      <c r="C1" s="149"/>
      <c r="D1" s="149"/>
    </row>
    <row r="2" spans="1:4" ht="12.75">
      <c r="A2" s="75" t="s">
        <v>83</v>
      </c>
      <c r="B2" s="75" t="s">
        <v>84</v>
      </c>
      <c r="C2" s="75" t="s">
        <v>85</v>
      </c>
      <c r="D2" s="75" t="s">
        <v>86</v>
      </c>
    </row>
    <row r="3" spans="1:4" ht="12.75">
      <c r="A3" s="76"/>
      <c r="B3" s="76"/>
      <c r="C3" s="76" t="s">
        <v>115</v>
      </c>
      <c r="D3" s="77">
        <v>118549.99</v>
      </c>
    </row>
    <row r="4" spans="1:4" ht="12.75">
      <c r="A4" s="76"/>
      <c r="B4" s="76"/>
      <c r="C4" s="76"/>
      <c r="D4" s="77"/>
    </row>
    <row r="5" spans="1:4" ht="12.75">
      <c r="A5" s="76"/>
      <c r="B5" s="76"/>
      <c r="C5" s="76"/>
      <c r="D5" s="77"/>
    </row>
    <row r="6" spans="1:4" ht="12.75">
      <c r="A6" s="76"/>
      <c r="B6" s="76"/>
      <c r="C6" s="76"/>
      <c r="D6" s="134">
        <f>SUM(D3:D5)</f>
        <v>118549.99</v>
      </c>
    </row>
    <row r="7" ht="12.75">
      <c r="D7" s="78"/>
    </row>
    <row r="9" spans="1:4" ht="12.75">
      <c r="A9" s="149" t="s">
        <v>59</v>
      </c>
      <c r="B9" s="149"/>
      <c r="C9" s="149"/>
      <c r="D9" s="149"/>
    </row>
    <row r="10" spans="1:4" ht="12.75">
      <c r="A10" s="75" t="s">
        <v>83</v>
      </c>
      <c r="B10" s="75" t="s">
        <v>84</v>
      </c>
      <c r="C10" s="75" t="s">
        <v>85</v>
      </c>
      <c r="D10" s="75" t="s">
        <v>86</v>
      </c>
    </row>
    <row r="11" spans="1:4" ht="12.75">
      <c r="A11" s="76"/>
      <c r="B11" s="76"/>
      <c r="C11" s="76" t="s">
        <v>116</v>
      </c>
      <c r="D11" s="77">
        <v>58734.35</v>
      </c>
    </row>
    <row r="12" spans="1:4" ht="12.75">
      <c r="A12" s="76"/>
      <c r="B12" s="76"/>
      <c r="C12" s="76"/>
      <c r="D12" s="77"/>
    </row>
    <row r="13" spans="1:4" ht="12.75">
      <c r="A13" s="76"/>
      <c r="B13" s="76"/>
      <c r="C13" s="76"/>
      <c r="D13" s="77"/>
    </row>
    <row r="14" spans="1:4" ht="12.75">
      <c r="A14" s="76"/>
      <c r="B14" s="76"/>
      <c r="C14" s="76"/>
      <c r="D14" s="134">
        <f>SUM(D11:D13)</f>
        <v>58734.35</v>
      </c>
    </row>
    <row r="15" ht="12.75">
      <c r="D15" s="78"/>
    </row>
    <row r="16" ht="12.75">
      <c r="D16" s="78"/>
    </row>
    <row r="17" spans="1:4" ht="12.75">
      <c r="A17" s="149" t="s">
        <v>87</v>
      </c>
      <c r="B17" s="149"/>
      <c r="C17" s="149"/>
      <c r="D17" s="149"/>
    </row>
    <row r="18" spans="1:4" ht="12.75">
      <c r="A18" s="75" t="s">
        <v>83</v>
      </c>
      <c r="B18" s="75" t="s">
        <v>84</v>
      </c>
      <c r="C18" s="75" t="s">
        <v>85</v>
      </c>
      <c r="D18" s="75" t="s">
        <v>86</v>
      </c>
    </row>
    <row r="19" spans="1:4" ht="12.75">
      <c r="A19" s="76"/>
      <c r="B19" s="76"/>
      <c r="C19" s="76"/>
      <c r="D19" s="77">
        <v>16680</v>
      </c>
    </row>
    <row r="20" spans="1:4" ht="12.75">
      <c r="A20" s="76"/>
      <c r="B20" s="76"/>
      <c r="C20" s="76"/>
      <c r="D20" s="77"/>
    </row>
    <row r="21" ht="12.75">
      <c r="D21" s="78">
        <f>SUM(D19:D20)</f>
        <v>16680</v>
      </c>
    </row>
    <row r="22" ht="12.75">
      <c r="D22" s="78"/>
    </row>
    <row r="23" spans="1:4" ht="12.75">
      <c r="A23" s="149" t="s">
        <v>88</v>
      </c>
      <c r="B23" s="149"/>
      <c r="C23" s="149"/>
      <c r="D23" s="149"/>
    </row>
    <row r="24" spans="1:4" ht="12.75">
      <c r="A24" s="75" t="s">
        <v>83</v>
      </c>
      <c r="B24" s="75" t="s">
        <v>84</v>
      </c>
      <c r="C24" s="75" t="s">
        <v>85</v>
      </c>
      <c r="D24" s="75" t="s">
        <v>86</v>
      </c>
    </row>
    <row r="25" spans="1:4" ht="12.75">
      <c r="A25" s="75"/>
      <c r="B25" s="75"/>
      <c r="C25" s="76"/>
      <c r="D25" s="82"/>
    </row>
    <row r="26" spans="1:4" ht="12.75">
      <c r="A26" s="76"/>
      <c r="B26" s="76"/>
      <c r="C26" s="76"/>
      <c r="D26" s="77"/>
    </row>
    <row r="27" ht="12.75">
      <c r="D27" s="78">
        <f>SUM(D25:D26)</f>
        <v>0</v>
      </c>
    </row>
    <row r="28" ht="12.75">
      <c r="D28" s="78"/>
    </row>
    <row r="29" spans="1:4" ht="12.75">
      <c r="A29" s="149" t="s">
        <v>29</v>
      </c>
      <c r="B29" s="149"/>
      <c r="C29" s="149"/>
      <c r="D29" s="149"/>
    </row>
    <row r="30" spans="1:4" ht="12.75">
      <c r="A30" s="75" t="s">
        <v>83</v>
      </c>
      <c r="B30" s="75" t="s">
        <v>84</v>
      </c>
      <c r="C30" s="75" t="s">
        <v>85</v>
      </c>
      <c r="D30" s="75" t="s">
        <v>86</v>
      </c>
    </row>
    <row r="31" spans="1:4" ht="12.75">
      <c r="A31" s="76" t="s">
        <v>126</v>
      </c>
      <c r="B31" s="76" t="s">
        <v>127</v>
      </c>
      <c r="C31" s="76" t="s">
        <v>150</v>
      </c>
      <c r="D31" s="79">
        <v>44400</v>
      </c>
    </row>
    <row r="32" spans="1:4" ht="12.75">
      <c r="A32" s="76" t="s">
        <v>126</v>
      </c>
      <c r="B32" s="76" t="s">
        <v>151</v>
      </c>
      <c r="C32" s="76" t="s">
        <v>150</v>
      </c>
      <c r="D32" s="77">
        <v>44400</v>
      </c>
    </row>
    <row r="33" spans="1:4" ht="12.75">
      <c r="A33" s="76"/>
      <c r="B33" s="76"/>
      <c r="C33" s="76"/>
      <c r="D33" s="77"/>
    </row>
    <row r="34" spans="1:4" ht="12.75">
      <c r="A34" s="76"/>
      <c r="B34" s="76"/>
      <c r="C34" s="76"/>
      <c r="D34" s="77"/>
    </row>
    <row r="35" ht="12.75">
      <c r="D35" s="80">
        <f>SUM(D31:D34)</f>
        <v>88800</v>
      </c>
    </row>
    <row r="37" spans="1:4" ht="12.75">
      <c r="A37" s="147" t="s">
        <v>30</v>
      </c>
      <c r="B37" s="147"/>
      <c r="C37" s="147"/>
      <c r="D37" s="147"/>
    </row>
    <row r="38" spans="1:4" ht="12.75">
      <c r="A38" s="75" t="s">
        <v>83</v>
      </c>
      <c r="B38" s="75" t="s">
        <v>84</v>
      </c>
      <c r="C38" s="75" t="s">
        <v>85</v>
      </c>
      <c r="D38" s="75" t="s">
        <v>86</v>
      </c>
    </row>
    <row r="39" spans="1:4" ht="12.75">
      <c r="A39" s="76"/>
      <c r="B39" s="76"/>
      <c r="C39" s="76"/>
      <c r="D39" s="77"/>
    </row>
    <row r="40" ht="12.75">
      <c r="D40" s="80">
        <f>SUM(D39:D39)</f>
        <v>0</v>
      </c>
    </row>
    <row r="42" spans="1:4" ht="12.75">
      <c r="A42" s="147" t="s">
        <v>49</v>
      </c>
      <c r="B42" s="147"/>
      <c r="C42" s="147"/>
      <c r="D42" s="147"/>
    </row>
    <row r="43" spans="1:4" ht="12.75">
      <c r="A43" s="75" t="s">
        <v>83</v>
      </c>
      <c r="B43" s="75" t="s">
        <v>84</v>
      </c>
      <c r="C43" s="75" t="s">
        <v>85</v>
      </c>
      <c r="D43" s="75" t="s">
        <v>86</v>
      </c>
    </row>
    <row r="44" spans="1:4" ht="12.75">
      <c r="A44" s="76"/>
      <c r="B44" s="76"/>
      <c r="C44" s="76"/>
      <c r="D44" s="77"/>
    </row>
    <row r="45" ht="12.75">
      <c r="D45" s="78">
        <f>SUM(D41)</f>
        <v>0</v>
      </c>
    </row>
    <row r="47" spans="1:4" ht="12.75">
      <c r="A47" s="149" t="s">
        <v>16</v>
      </c>
      <c r="B47" s="149"/>
      <c r="C47" s="149"/>
      <c r="D47" s="149"/>
    </row>
    <row r="48" spans="1:4" ht="12.75">
      <c r="A48" s="75" t="s">
        <v>89</v>
      </c>
      <c r="B48" s="75" t="s">
        <v>84</v>
      </c>
      <c r="C48" s="75" t="s">
        <v>85</v>
      </c>
      <c r="D48" s="76" t="s">
        <v>86</v>
      </c>
    </row>
    <row r="49" spans="1:4" ht="12.75">
      <c r="A49" s="76"/>
      <c r="B49" s="76"/>
      <c r="C49" s="76"/>
      <c r="D49" s="82"/>
    </row>
    <row r="50" spans="1:4" ht="12.75">
      <c r="A50" s="76"/>
      <c r="B50" s="76"/>
      <c r="C50" s="76"/>
      <c r="D50" s="77"/>
    </row>
    <row r="51" spans="1:4" ht="12.75">
      <c r="A51" s="84"/>
      <c r="B51" s="76"/>
      <c r="C51" s="84"/>
      <c r="D51" s="77"/>
    </row>
    <row r="52" spans="1:4" ht="12.75">
      <c r="A52" s="76"/>
      <c r="B52" s="76"/>
      <c r="C52" s="76"/>
      <c r="D52" s="77"/>
    </row>
    <row r="54" spans="1:4" ht="12.75">
      <c r="A54" s="147" t="s">
        <v>18</v>
      </c>
      <c r="B54" s="147"/>
      <c r="C54" s="147"/>
      <c r="D54" s="147"/>
    </row>
    <row r="55" spans="1:4" ht="12.75">
      <c r="A55" s="75" t="s">
        <v>83</v>
      </c>
      <c r="B55" s="75" t="s">
        <v>84</v>
      </c>
      <c r="C55" s="75" t="s">
        <v>85</v>
      </c>
      <c r="D55" s="75" t="s">
        <v>86</v>
      </c>
    </row>
    <row r="56" spans="1:5" ht="12.75">
      <c r="A56" s="76"/>
      <c r="B56" s="76"/>
      <c r="C56" s="76"/>
      <c r="D56" s="113"/>
      <c r="E56" s="112"/>
    </row>
    <row r="57" spans="1:4" ht="12.75">
      <c r="A57" s="76"/>
      <c r="B57" s="76"/>
      <c r="C57" s="76"/>
      <c r="D57" s="77"/>
    </row>
    <row r="58" ht="12.75">
      <c r="D58" s="78">
        <f>SUM(D56:D57)</f>
        <v>0</v>
      </c>
    </row>
    <row r="60" spans="1:4" ht="12.75">
      <c r="A60" s="147" t="s">
        <v>60</v>
      </c>
      <c r="B60" s="147"/>
      <c r="C60" s="147"/>
      <c r="D60" s="147"/>
    </row>
    <row r="61" spans="1:4" ht="12.75">
      <c r="A61" s="75" t="s">
        <v>83</v>
      </c>
      <c r="B61" s="75" t="s">
        <v>84</v>
      </c>
      <c r="C61" s="75" t="s">
        <v>85</v>
      </c>
      <c r="D61" s="75"/>
    </row>
    <row r="62" spans="1:4" ht="12.75">
      <c r="A62" s="76" t="s">
        <v>112</v>
      </c>
      <c r="B62" s="76" t="s">
        <v>120</v>
      </c>
      <c r="C62" s="76" t="s">
        <v>111</v>
      </c>
      <c r="D62" s="77">
        <v>181.93</v>
      </c>
    </row>
    <row r="63" spans="1:4" ht="12.75">
      <c r="A63" s="76" t="s">
        <v>112</v>
      </c>
      <c r="B63" s="76" t="s">
        <v>122</v>
      </c>
      <c r="C63" s="76" t="s">
        <v>111</v>
      </c>
      <c r="D63" s="77">
        <v>1.64</v>
      </c>
    </row>
    <row r="64" spans="1:4" ht="12.75">
      <c r="A64" s="76" t="s">
        <v>112</v>
      </c>
      <c r="B64" s="76" t="s">
        <v>121</v>
      </c>
      <c r="C64" s="76" t="s">
        <v>111</v>
      </c>
      <c r="D64" s="77">
        <v>164.33</v>
      </c>
    </row>
    <row r="65" spans="1:4" ht="12.75">
      <c r="A65" s="76" t="s">
        <v>112</v>
      </c>
      <c r="B65" s="76" t="s">
        <v>119</v>
      </c>
      <c r="C65" s="76" t="s">
        <v>111</v>
      </c>
      <c r="D65" s="77">
        <v>181.93</v>
      </c>
    </row>
    <row r="66" spans="1:4" ht="12.75">
      <c r="A66" s="84" t="s">
        <v>202</v>
      </c>
      <c r="B66" s="84" t="s">
        <v>351</v>
      </c>
      <c r="C66" s="84" t="s">
        <v>203</v>
      </c>
      <c r="D66" s="77">
        <v>1167.74</v>
      </c>
    </row>
    <row r="67" spans="1:4" ht="12.75">
      <c r="A67" s="76" t="s">
        <v>112</v>
      </c>
      <c r="B67" s="110" t="s">
        <v>284</v>
      </c>
      <c r="C67" s="136"/>
      <c r="D67" s="124">
        <v>334.52</v>
      </c>
    </row>
    <row r="68" ht="12.75">
      <c r="D68" s="78">
        <f>SUM(D62:D67)</f>
        <v>2032.09</v>
      </c>
    </row>
    <row r="70" spans="1:4" ht="12.75">
      <c r="A70" s="147" t="s">
        <v>90</v>
      </c>
      <c r="B70" s="147"/>
      <c r="C70" s="147"/>
      <c r="D70" s="147"/>
    </row>
    <row r="71" spans="1:4" ht="12.75">
      <c r="A71" s="75" t="s">
        <v>83</v>
      </c>
      <c r="B71" s="75" t="s">
        <v>84</v>
      </c>
      <c r="C71" s="75" t="s">
        <v>85</v>
      </c>
      <c r="D71" s="75" t="s">
        <v>86</v>
      </c>
    </row>
    <row r="72" spans="1:4" ht="12.75">
      <c r="A72" s="76" t="s">
        <v>126</v>
      </c>
      <c r="B72" s="76" t="s">
        <v>128</v>
      </c>
      <c r="C72" s="76" t="s">
        <v>147</v>
      </c>
      <c r="D72" s="83">
        <v>337.69</v>
      </c>
    </row>
    <row r="73" spans="1:4" ht="12.75">
      <c r="A73" s="76" t="s">
        <v>126</v>
      </c>
      <c r="B73" s="76" t="s">
        <v>148</v>
      </c>
      <c r="C73" s="76" t="s">
        <v>147</v>
      </c>
      <c r="D73" s="83">
        <v>337.69</v>
      </c>
    </row>
    <row r="74" spans="1:4" ht="12.75">
      <c r="A74" s="84" t="s">
        <v>202</v>
      </c>
      <c r="B74" s="84" t="s">
        <v>351</v>
      </c>
      <c r="C74" s="76" t="s">
        <v>147</v>
      </c>
      <c r="D74" s="83">
        <v>570.32</v>
      </c>
    </row>
    <row r="75" ht="12.75">
      <c r="D75" s="78">
        <f>SUM(D72:D74)</f>
        <v>1245.7</v>
      </c>
    </row>
    <row r="77" spans="1:4" ht="12.75">
      <c r="A77" s="147" t="s">
        <v>91</v>
      </c>
      <c r="B77" s="147"/>
      <c r="C77" s="147"/>
      <c r="D77" s="147"/>
    </row>
    <row r="78" spans="1:4" ht="12.75">
      <c r="A78" s="75" t="s">
        <v>83</v>
      </c>
      <c r="B78" s="75" t="s">
        <v>84</v>
      </c>
      <c r="C78" s="75" t="s">
        <v>85</v>
      </c>
      <c r="D78" s="75" t="s">
        <v>86</v>
      </c>
    </row>
    <row r="79" spans="1:4" ht="12.75">
      <c r="A79" s="76" t="s">
        <v>126</v>
      </c>
      <c r="B79" s="76" t="s">
        <v>128</v>
      </c>
      <c r="C79" s="76" t="s">
        <v>146</v>
      </c>
      <c r="D79" s="77">
        <v>219.56</v>
      </c>
    </row>
    <row r="80" spans="1:4" ht="12.75">
      <c r="A80" s="76" t="s">
        <v>126</v>
      </c>
      <c r="B80" s="76" t="s">
        <v>149</v>
      </c>
      <c r="C80" s="76" t="s">
        <v>146</v>
      </c>
      <c r="D80" s="77">
        <v>500.09</v>
      </c>
    </row>
    <row r="81" spans="1:4" ht="12.75">
      <c r="A81" s="84" t="s">
        <v>202</v>
      </c>
      <c r="B81" s="84" t="s">
        <v>351</v>
      </c>
      <c r="C81" s="76" t="s">
        <v>146</v>
      </c>
      <c r="D81" s="77">
        <v>85.71</v>
      </c>
    </row>
    <row r="82" spans="1:4" ht="12.75">
      <c r="A82" s="123"/>
      <c r="B82" s="123"/>
      <c r="C82" s="123"/>
      <c r="D82" s="124">
        <f>SUM(D79:D81)</f>
        <v>805.36</v>
      </c>
    </row>
    <row r="85" spans="1:4" ht="12.75">
      <c r="A85" s="147" t="s">
        <v>92</v>
      </c>
      <c r="B85" s="147"/>
      <c r="C85" s="147"/>
      <c r="D85" s="147"/>
    </row>
    <row r="86" spans="1:4" ht="12.75">
      <c r="A86" s="75" t="s">
        <v>83</v>
      </c>
      <c r="B86" s="75" t="s">
        <v>84</v>
      </c>
      <c r="C86" s="75" t="s">
        <v>85</v>
      </c>
      <c r="D86" s="75" t="s">
        <v>86</v>
      </c>
    </row>
    <row r="87" spans="1:4" ht="12.75">
      <c r="A87" s="81" t="s">
        <v>123</v>
      </c>
      <c r="B87" s="81" t="s">
        <v>124</v>
      </c>
      <c r="C87" s="81" t="s">
        <v>125</v>
      </c>
      <c r="D87" s="82">
        <v>2850</v>
      </c>
    </row>
    <row r="88" spans="1:4" ht="12.75">
      <c r="A88" s="81" t="s">
        <v>137</v>
      </c>
      <c r="B88" s="81" t="s">
        <v>138</v>
      </c>
      <c r="C88" s="81" t="s">
        <v>139</v>
      </c>
      <c r="D88" s="77">
        <v>13000</v>
      </c>
    </row>
    <row r="89" spans="1:4" ht="12.75">
      <c r="A89" s="81"/>
      <c r="B89" s="81"/>
      <c r="C89" s="81"/>
      <c r="D89" s="77"/>
    </row>
    <row r="90" spans="1:4" ht="12.75">
      <c r="A90" s="81"/>
      <c r="B90" s="81"/>
      <c r="C90" s="81"/>
      <c r="D90" s="79"/>
    </row>
    <row r="91" ht="12.75">
      <c r="D91" s="78">
        <f>SUM(D87:D90)</f>
        <v>15850</v>
      </c>
    </row>
    <row r="93" spans="1:4" ht="12.75">
      <c r="A93" s="147" t="s">
        <v>20</v>
      </c>
      <c r="B93" s="147"/>
      <c r="C93" s="147"/>
      <c r="D93" s="147"/>
    </row>
    <row r="94" spans="1:4" ht="12.75">
      <c r="A94" s="75" t="s">
        <v>83</v>
      </c>
      <c r="B94" s="75" t="s">
        <v>84</v>
      </c>
      <c r="C94" s="75" t="s">
        <v>85</v>
      </c>
      <c r="D94" s="75" t="s">
        <v>86</v>
      </c>
    </row>
    <row r="95" spans="1:4" ht="12.75">
      <c r="A95" s="84" t="s">
        <v>132</v>
      </c>
      <c r="B95" s="84" t="s">
        <v>133</v>
      </c>
      <c r="C95" s="84" t="s">
        <v>169</v>
      </c>
      <c r="D95" s="77">
        <v>2900</v>
      </c>
    </row>
    <row r="96" spans="1:4" ht="12.75">
      <c r="A96" s="76"/>
      <c r="B96" s="76"/>
      <c r="C96" s="76"/>
      <c r="D96" s="77"/>
    </row>
    <row r="97" ht="12.75">
      <c r="D97" s="78">
        <f>SUM(D95:D96)</f>
        <v>2900</v>
      </c>
    </row>
    <row r="98" spans="1:4" ht="12.75">
      <c r="A98" s="147" t="s">
        <v>93</v>
      </c>
      <c r="B98" s="147"/>
      <c r="C98" s="147"/>
      <c r="D98" s="147"/>
    </row>
    <row r="99" spans="1:4" ht="12.75">
      <c r="A99" s="75" t="s">
        <v>83</v>
      </c>
      <c r="B99" s="75" t="s">
        <v>84</v>
      </c>
      <c r="C99" s="75" t="s">
        <v>85</v>
      </c>
      <c r="D99" s="75" t="s">
        <v>86</v>
      </c>
    </row>
    <row r="100" spans="1:4" ht="12.75">
      <c r="A100" s="76"/>
      <c r="B100" s="76"/>
      <c r="C100" s="76"/>
      <c r="D100" s="77"/>
    </row>
    <row r="101" ht="12.75">
      <c r="D101" s="78"/>
    </row>
    <row r="103" spans="1:4" ht="12.75">
      <c r="A103" s="147" t="s">
        <v>53</v>
      </c>
      <c r="B103" s="147"/>
      <c r="C103" s="147"/>
      <c r="D103" s="147"/>
    </row>
    <row r="104" spans="1:4" ht="12.75">
      <c r="A104" s="75" t="s">
        <v>83</v>
      </c>
      <c r="B104" s="75" t="s">
        <v>84</v>
      </c>
      <c r="C104" s="75" t="s">
        <v>85</v>
      </c>
      <c r="D104" s="75" t="s">
        <v>86</v>
      </c>
    </row>
    <row r="105" spans="1:4" ht="12.75">
      <c r="A105" s="76" t="s">
        <v>143</v>
      </c>
      <c r="B105" s="76" t="s">
        <v>145</v>
      </c>
      <c r="C105" s="76" t="s">
        <v>144</v>
      </c>
      <c r="D105" s="77">
        <v>1647.88</v>
      </c>
    </row>
    <row r="106" spans="1:4" ht="12.75">
      <c r="A106" s="76"/>
      <c r="B106" s="76"/>
      <c r="C106" s="76"/>
      <c r="D106" s="77"/>
    </row>
    <row r="107" spans="1:4" ht="12.75">
      <c r="A107" s="84"/>
      <c r="B107" s="76"/>
      <c r="C107" s="84"/>
      <c r="D107" s="77"/>
    </row>
    <row r="108" spans="1:4" ht="12.75">
      <c r="A108" s="123"/>
      <c r="B108" s="123"/>
      <c r="C108" s="123"/>
      <c r="D108" s="124">
        <f>SUM(D105:D107)</f>
        <v>1647.88</v>
      </c>
    </row>
    <row r="109" spans="1:4" ht="12.75">
      <c r="A109" s="147" t="s">
        <v>94</v>
      </c>
      <c r="B109" s="147"/>
      <c r="C109" s="147"/>
      <c r="D109" s="147"/>
    </row>
    <row r="110" spans="1:4" ht="12.75">
      <c r="A110" s="75" t="s">
        <v>83</v>
      </c>
      <c r="B110" s="75" t="s">
        <v>84</v>
      </c>
      <c r="C110" s="75" t="s">
        <v>85</v>
      </c>
      <c r="D110" s="75" t="s">
        <v>86</v>
      </c>
    </row>
    <row r="111" spans="1:4" ht="12.75">
      <c r="A111" s="76" t="s">
        <v>109</v>
      </c>
      <c r="B111" s="76"/>
      <c r="C111" s="76" t="s">
        <v>110</v>
      </c>
      <c r="D111" s="77">
        <v>626</v>
      </c>
    </row>
    <row r="112" ht="12.75">
      <c r="D112" s="78">
        <f>SUM(D111)</f>
        <v>626</v>
      </c>
    </row>
    <row r="114" spans="1:4" ht="12.75">
      <c r="A114" s="147" t="s">
        <v>61</v>
      </c>
      <c r="B114" s="147"/>
      <c r="C114" s="147"/>
      <c r="D114" s="147"/>
    </row>
    <row r="115" spans="1:4" ht="12.75">
      <c r="A115" s="75" t="s">
        <v>83</v>
      </c>
      <c r="B115" s="75" t="s">
        <v>84</v>
      </c>
      <c r="C115" s="75" t="s">
        <v>85</v>
      </c>
      <c r="D115" s="75" t="s">
        <v>86</v>
      </c>
    </row>
    <row r="116" spans="1:4" ht="12.75">
      <c r="A116" s="76"/>
      <c r="B116" s="76"/>
      <c r="C116" s="76"/>
      <c r="D116" s="77"/>
    </row>
    <row r="117" spans="1:4" ht="12.75">
      <c r="A117" s="76"/>
      <c r="B117" s="76"/>
      <c r="C117" s="76"/>
      <c r="D117" s="77"/>
    </row>
    <row r="118" spans="1:4" ht="12.75">
      <c r="A118" s="76"/>
      <c r="B118" s="76"/>
      <c r="C118" s="76"/>
      <c r="D118" s="77"/>
    </row>
    <row r="119" spans="1:4" ht="12.75">
      <c r="A119" s="76"/>
      <c r="B119" s="76"/>
      <c r="C119" s="76"/>
      <c r="D119" s="76"/>
    </row>
    <row r="120" ht="12.75">
      <c r="D120" s="78">
        <f>SUM(D116:D119)</f>
        <v>0</v>
      </c>
    </row>
    <row r="122" spans="1:4" ht="12.75">
      <c r="A122" s="147" t="s">
        <v>108</v>
      </c>
      <c r="B122" s="147"/>
      <c r="C122" s="147"/>
      <c r="D122" s="147"/>
    </row>
    <row r="123" spans="1:4" ht="12.75">
      <c r="A123" s="75" t="s">
        <v>83</v>
      </c>
      <c r="B123" s="75" t="s">
        <v>84</v>
      </c>
      <c r="C123" s="75" t="s">
        <v>85</v>
      </c>
      <c r="D123" s="75" t="s">
        <v>86</v>
      </c>
    </row>
    <row r="124" spans="1:4" ht="12.75">
      <c r="A124" s="81" t="s">
        <v>107</v>
      </c>
      <c r="B124" s="81" t="s">
        <v>154</v>
      </c>
      <c r="C124" s="81" t="s">
        <v>155</v>
      </c>
      <c r="D124" s="82">
        <v>256308.4</v>
      </c>
    </row>
    <row r="125" spans="1:4" ht="12.75">
      <c r="A125" s="132"/>
      <c r="B125" s="132"/>
      <c r="C125" s="132"/>
      <c r="D125" s="133"/>
    </row>
    <row r="126" ht="12.75">
      <c r="D126" s="78">
        <f>SUM(D124:D125)</f>
        <v>256308.4</v>
      </c>
    </row>
    <row r="128" spans="1:4" ht="12.75">
      <c r="A128" s="147" t="s">
        <v>95</v>
      </c>
      <c r="B128" s="147"/>
      <c r="C128" s="147"/>
      <c r="D128" s="147"/>
    </row>
    <row r="129" spans="1:4" ht="12.75">
      <c r="A129" s="75" t="s">
        <v>83</v>
      </c>
      <c r="B129" s="75" t="s">
        <v>84</v>
      </c>
      <c r="C129" s="75" t="s">
        <v>85</v>
      </c>
      <c r="D129" s="75" t="s">
        <v>86</v>
      </c>
    </row>
    <row r="130" spans="1:4" ht="12.75">
      <c r="A130" s="76" t="s">
        <v>224</v>
      </c>
      <c r="B130" s="76" t="s">
        <v>226</v>
      </c>
      <c r="C130" s="76" t="s">
        <v>225</v>
      </c>
      <c r="D130" s="77">
        <v>525000</v>
      </c>
    </row>
    <row r="131" ht="12.75">
      <c r="D131" s="78">
        <f>SUM(D130)</f>
        <v>525000</v>
      </c>
    </row>
    <row r="133" spans="1:4" ht="12.75">
      <c r="A133" s="147" t="s">
        <v>58</v>
      </c>
      <c r="B133" s="147"/>
      <c r="C133" s="147"/>
      <c r="D133" s="147"/>
    </row>
    <row r="134" spans="1:4" ht="12.75">
      <c r="A134" s="75" t="s">
        <v>83</v>
      </c>
      <c r="B134" s="75" t="s">
        <v>84</v>
      </c>
      <c r="C134" s="75" t="s">
        <v>85</v>
      </c>
      <c r="D134" s="75" t="s">
        <v>86</v>
      </c>
    </row>
    <row r="135" spans="1:4" ht="12.75">
      <c r="A135" s="76" t="s">
        <v>152</v>
      </c>
      <c r="B135" s="76" t="s">
        <v>194</v>
      </c>
      <c r="C135" s="76" t="s">
        <v>153</v>
      </c>
      <c r="D135" s="79">
        <v>15000</v>
      </c>
    </row>
    <row r="136" spans="1:4" ht="12.75">
      <c r="A136" s="76"/>
      <c r="B136" s="76"/>
      <c r="C136" s="76"/>
      <c r="D136" s="77"/>
    </row>
    <row r="137" spans="1:4" ht="12.75">
      <c r="A137" s="76"/>
      <c r="B137" s="76"/>
      <c r="C137" s="76"/>
      <c r="D137" s="77"/>
    </row>
    <row r="138" spans="1:4" ht="12.75">
      <c r="A138" s="76"/>
      <c r="B138" s="76"/>
      <c r="C138" s="76"/>
      <c r="D138" s="77"/>
    </row>
    <row r="139" ht="12.75">
      <c r="D139" s="78">
        <f>SUM(D135:D138)</f>
        <v>15000</v>
      </c>
    </row>
    <row r="141" spans="1:4" ht="12.75">
      <c r="A141" s="147" t="s">
        <v>96</v>
      </c>
      <c r="B141" s="147"/>
      <c r="C141" s="147"/>
      <c r="D141" s="147"/>
    </row>
    <row r="142" spans="1:4" ht="12.75">
      <c r="A142" s="75" t="s">
        <v>83</v>
      </c>
      <c r="B142" s="75" t="s">
        <v>84</v>
      </c>
      <c r="C142" s="75" t="s">
        <v>85</v>
      </c>
      <c r="D142" s="75" t="s">
        <v>86</v>
      </c>
    </row>
    <row r="143" spans="1:4" ht="12.75">
      <c r="A143" s="76"/>
      <c r="B143" s="76"/>
      <c r="C143" s="76"/>
      <c r="D143" s="77"/>
    </row>
    <row r="144" ht="12.75">
      <c r="D144" s="78">
        <f>SUM(D143:D143)</f>
        <v>0</v>
      </c>
    </row>
    <row r="146" spans="1:4" ht="12.75">
      <c r="A146" s="147" t="s">
        <v>74</v>
      </c>
      <c r="B146" s="147"/>
      <c r="C146" s="147"/>
      <c r="D146" s="147"/>
    </row>
    <row r="147" spans="1:4" ht="12.75">
      <c r="A147" s="75" t="s">
        <v>83</v>
      </c>
      <c r="B147" s="75" t="s">
        <v>84</v>
      </c>
      <c r="C147" s="75" t="s">
        <v>85</v>
      </c>
      <c r="D147" s="75" t="s">
        <v>86</v>
      </c>
    </row>
    <row r="148" spans="1:4" ht="12.75">
      <c r="A148" s="76"/>
      <c r="B148" s="76"/>
      <c r="C148" s="76"/>
      <c r="D148" s="77"/>
    </row>
    <row r="149" ht="12.75">
      <c r="D149" s="78">
        <f>SUM(D148:D148)</f>
        <v>0</v>
      </c>
    </row>
    <row r="151" spans="1:4" ht="12.75">
      <c r="A151" s="147" t="s">
        <v>64</v>
      </c>
      <c r="B151" s="147"/>
      <c r="C151" s="147"/>
      <c r="D151" s="147"/>
    </row>
    <row r="152" spans="1:4" ht="12.75">
      <c r="A152" s="75" t="s">
        <v>83</v>
      </c>
      <c r="B152" s="75" t="s">
        <v>84</v>
      </c>
      <c r="C152" s="75" t="s">
        <v>85</v>
      </c>
      <c r="D152" s="75" t="s">
        <v>86</v>
      </c>
    </row>
    <row r="153" spans="1:4" ht="12.75">
      <c r="A153" s="76" t="s">
        <v>134</v>
      </c>
      <c r="B153" s="76" t="s">
        <v>135</v>
      </c>
      <c r="C153" s="76" t="s">
        <v>136</v>
      </c>
      <c r="D153" s="77">
        <v>30000</v>
      </c>
    </row>
    <row r="154" spans="1:4" ht="12.75">
      <c r="A154" s="76"/>
      <c r="B154" s="76"/>
      <c r="C154" s="76"/>
      <c r="D154" s="77"/>
    </row>
    <row r="155" ht="12.75">
      <c r="D155" s="78">
        <f>SUM(D153:D153)</f>
        <v>30000</v>
      </c>
    </row>
    <row r="157" spans="1:4" ht="12.75">
      <c r="A157" s="147" t="s">
        <v>65</v>
      </c>
      <c r="B157" s="147"/>
      <c r="C157" s="147"/>
      <c r="D157" s="147"/>
    </row>
    <row r="158" spans="1:4" ht="12.75">
      <c r="A158" s="75" t="s">
        <v>83</v>
      </c>
      <c r="B158" s="75" t="s">
        <v>84</v>
      </c>
      <c r="C158" s="75" t="s">
        <v>85</v>
      </c>
      <c r="D158" s="75" t="s">
        <v>86</v>
      </c>
    </row>
    <row r="159" spans="1:4" ht="12.75">
      <c r="A159" s="76"/>
      <c r="B159" s="76"/>
      <c r="C159" s="76"/>
      <c r="D159" s="77"/>
    </row>
    <row r="160" ht="12.75">
      <c r="D160" s="78">
        <f>SUM(D159:D159)</f>
        <v>0</v>
      </c>
    </row>
    <row r="162" spans="1:4" ht="12.75">
      <c r="A162" s="147" t="s">
        <v>71</v>
      </c>
      <c r="B162" s="147"/>
      <c r="C162" s="147"/>
      <c r="D162" s="147"/>
    </row>
    <row r="163" spans="1:4" ht="12.75">
      <c r="A163" s="75" t="s">
        <v>83</v>
      </c>
      <c r="B163" s="75" t="s">
        <v>84</v>
      </c>
      <c r="C163" s="75" t="s">
        <v>85</v>
      </c>
      <c r="D163" s="75" t="s">
        <v>86</v>
      </c>
    </row>
    <row r="164" spans="1:4" ht="12.75">
      <c r="A164" s="76" t="s">
        <v>129</v>
      </c>
      <c r="B164" s="76" t="s">
        <v>130</v>
      </c>
      <c r="C164" s="76" t="s">
        <v>131</v>
      </c>
      <c r="D164" s="79">
        <v>630</v>
      </c>
    </row>
    <row r="165" spans="1:5" ht="12.75">
      <c r="A165" s="76" t="s">
        <v>140</v>
      </c>
      <c r="B165" s="76" t="s">
        <v>141</v>
      </c>
      <c r="C165" s="76" t="s">
        <v>142</v>
      </c>
      <c r="D165" s="79">
        <v>9950</v>
      </c>
      <c r="E165" s="110"/>
    </row>
    <row r="166" spans="1:5" ht="12.75">
      <c r="A166" s="76"/>
      <c r="B166" s="76"/>
      <c r="C166" s="76"/>
      <c r="D166" s="79"/>
      <c r="E166" s="111"/>
    </row>
    <row r="167" spans="1:4" ht="12.75">
      <c r="A167" s="110"/>
      <c r="B167" s="110"/>
      <c r="C167" s="123"/>
      <c r="D167" s="124">
        <f>SUM(D164:D166)</f>
        <v>10580</v>
      </c>
    </row>
    <row r="168" spans="1:4" ht="12.75">
      <c r="A168" s="123"/>
      <c r="B168" s="123"/>
      <c r="C168" s="123"/>
      <c r="D168" s="124"/>
    </row>
    <row r="169" spans="1:4" ht="12.75">
      <c r="A169" s="123"/>
      <c r="B169" s="123"/>
      <c r="C169" s="123"/>
      <c r="D169" s="123"/>
    </row>
    <row r="170" spans="1:4" ht="12.75">
      <c r="A170" s="148"/>
      <c r="B170" s="148"/>
      <c r="C170" s="148"/>
      <c r="D170" s="148"/>
    </row>
    <row r="171" spans="1:4" ht="12.75">
      <c r="A171" s="135"/>
      <c r="B171" s="135"/>
      <c r="C171" s="135"/>
      <c r="D171" s="135"/>
    </row>
    <row r="172" spans="1:4" ht="12.75">
      <c r="A172" s="123"/>
      <c r="B172" s="123"/>
      <c r="C172" s="123"/>
      <c r="D172" s="124"/>
    </row>
    <row r="173" spans="1:4" ht="12.75">
      <c r="A173" s="123"/>
      <c r="B173" s="123"/>
      <c r="C173" s="123"/>
      <c r="D173" s="124"/>
    </row>
    <row r="174" spans="1:4" ht="12.75">
      <c r="A174" s="123"/>
      <c r="B174" s="123"/>
      <c r="C174" s="123"/>
      <c r="D174" s="123"/>
    </row>
  </sheetData>
  <sheetProtection/>
  <mergeCells count="27">
    <mergeCell ref="A170:D170"/>
    <mergeCell ref="A1:D1"/>
    <mergeCell ref="A9:D9"/>
    <mergeCell ref="A17:D17"/>
    <mergeCell ref="A23:D23"/>
    <mergeCell ref="A29:D29"/>
    <mergeCell ref="A37:D37"/>
    <mergeCell ref="A42:D42"/>
    <mergeCell ref="A47:D47"/>
    <mergeCell ref="A54:D54"/>
    <mergeCell ref="A146:D146"/>
    <mergeCell ref="A60:D60"/>
    <mergeCell ref="A70:D70"/>
    <mergeCell ref="A77:D77"/>
    <mergeCell ref="A85:D85"/>
    <mergeCell ref="A93:D93"/>
    <mergeCell ref="A98:D98"/>
    <mergeCell ref="A151:D151"/>
    <mergeCell ref="A103:D103"/>
    <mergeCell ref="A109:D109"/>
    <mergeCell ref="A114:D114"/>
    <mergeCell ref="A157:D157"/>
    <mergeCell ref="A162:D162"/>
    <mergeCell ref="A122:D122"/>
    <mergeCell ref="A128:D128"/>
    <mergeCell ref="A133:D133"/>
    <mergeCell ref="A141:D141"/>
  </mergeCells>
  <printOptions/>
  <pageMargins left="0.7" right="0.7" top="0.75" bottom="0.75" header="0.3" footer="0.3"/>
  <pageSetup horizontalDpi="600" verticalDpi="600" orientation="landscape" paperSize="9" scale="77" r:id="rId1"/>
  <rowBreaks count="3" manualBreakCount="3">
    <brk id="46" max="255" man="1"/>
    <brk id="84" max="255" man="1"/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3"/>
  <sheetViews>
    <sheetView zoomScalePageLayoutView="0" workbookViewId="0" topLeftCell="A38">
      <selection activeCell="D53" sqref="D53"/>
    </sheetView>
  </sheetViews>
  <sheetFormatPr defaultColWidth="9.00390625" defaultRowHeight="12.75"/>
  <cols>
    <col min="1" max="1" width="41.75390625" style="0" customWidth="1"/>
    <col min="2" max="2" width="23.25390625" style="0" customWidth="1"/>
    <col min="3" max="3" width="27.125" style="0" customWidth="1"/>
    <col min="4" max="4" width="22.375" style="0" customWidth="1"/>
  </cols>
  <sheetData>
    <row r="1" spans="1:4" ht="12.75">
      <c r="A1" s="149" t="s">
        <v>28</v>
      </c>
      <c r="B1" s="149"/>
      <c r="C1" s="149"/>
      <c r="D1" s="149"/>
    </row>
    <row r="2" spans="1:4" ht="12.75">
      <c r="A2" s="75" t="s">
        <v>83</v>
      </c>
      <c r="B2" s="75" t="s">
        <v>84</v>
      </c>
      <c r="C2" s="75" t="s">
        <v>85</v>
      </c>
      <c r="D2" s="75" t="s">
        <v>86</v>
      </c>
    </row>
    <row r="3" spans="1:4" ht="12.75">
      <c r="A3" s="76"/>
      <c r="B3" s="76"/>
      <c r="C3" s="76" t="s">
        <v>156</v>
      </c>
      <c r="D3" s="77">
        <v>151548.37</v>
      </c>
    </row>
    <row r="4" spans="1:4" ht="12.75">
      <c r="A4" s="76"/>
      <c r="B4" s="76"/>
      <c r="C4" s="76" t="s">
        <v>157</v>
      </c>
      <c r="D4" s="77">
        <v>241274.63</v>
      </c>
    </row>
    <row r="5" spans="1:4" ht="12.75">
      <c r="A5" s="76"/>
      <c r="B5" s="76"/>
      <c r="C5" s="76" t="s">
        <v>158</v>
      </c>
      <c r="D5" s="77">
        <v>264116.9</v>
      </c>
    </row>
    <row r="6" spans="1:4" ht="12.75">
      <c r="A6" s="76"/>
      <c r="B6" s="76"/>
      <c r="C6" s="76"/>
      <c r="D6" s="77"/>
    </row>
    <row r="7" ht="12.75">
      <c r="D7" s="78">
        <f>SUM(D3:D6)</f>
        <v>656939.9</v>
      </c>
    </row>
    <row r="9" spans="1:4" ht="12.75">
      <c r="A9" s="149" t="s">
        <v>59</v>
      </c>
      <c r="B9" s="149"/>
      <c r="C9" s="149"/>
      <c r="D9" s="149"/>
    </row>
    <row r="10" spans="1:4" ht="12.75">
      <c r="A10" s="75" t="s">
        <v>83</v>
      </c>
      <c r="B10" s="75" t="s">
        <v>84</v>
      </c>
      <c r="C10" s="75" t="s">
        <v>85</v>
      </c>
      <c r="D10" s="75" t="s">
        <v>86</v>
      </c>
    </row>
    <row r="11" spans="1:4" ht="12.75">
      <c r="A11" s="76"/>
      <c r="B11" s="76"/>
      <c r="C11" s="76" t="s">
        <v>156</v>
      </c>
      <c r="D11" s="77">
        <v>73914.02</v>
      </c>
    </row>
    <row r="12" spans="1:4" ht="12.75">
      <c r="A12" s="76"/>
      <c r="B12" s="76"/>
      <c r="C12" s="76" t="s">
        <v>157</v>
      </c>
      <c r="D12" s="77">
        <v>119670.31</v>
      </c>
    </row>
    <row r="13" spans="1:4" ht="12.75">
      <c r="A13" s="76"/>
      <c r="B13" s="76"/>
      <c r="C13" s="76" t="s">
        <v>158</v>
      </c>
      <c r="D13" s="77">
        <v>131013.72</v>
      </c>
    </row>
    <row r="14" spans="1:4" ht="12.75">
      <c r="A14" s="76"/>
      <c r="B14" s="76"/>
      <c r="C14" s="76"/>
      <c r="D14" s="77"/>
    </row>
    <row r="15" ht="12.75">
      <c r="D15" s="78">
        <f>SUM(D11:D14)</f>
        <v>324598.05000000005</v>
      </c>
    </row>
    <row r="16" ht="12.75">
      <c r="D16" s="78"/>
    </row>
    <row r="17" spans="1:4" ht="12.75">
      <c r="A17" s="149" t="s">
        <v>87</v>
      </c>
      <c r="B17" s="149"/>
      <c r="C17" s="149"/>
      <c r="D17" s="149"/>
    </row>
    <row r="18" spans="1:4" ht="12.75">
      <c r="A18" s="75" t="s">
        <v>83</v>
      </c>
      <c r="B18" s="75" t="s">
        <v>84</v>
      </c>
      <c r="C18" s="75" t="s">
        <v>85</v>
      </c>
      <c r="D18" s="75" t="s">
        <v>86</v>
      </c>
    </row>
    <row r="19" spans="1:4" ht="12.75">
      <c r="A19" s="76"/>
      <c r="B19" s="76"/>
      <c r="C19" s="76" t="s">
        <v>159</v>
      </c>
      <c r="D19" s="77">
        <v>1299</v>
      </c>
    </row>
    <row r="20" spans="1:4" ht="12.75">
      <c r="A20" s="76"/>
      <c r="B20" s="76"/>
      <c r="C20" s="76"/>
      <c r="D20" s="77"/>
    </row>
    <row r="21" ht="12.75">
      <c r="D21" s="78">
        <f>SUM(D19:D20)</f>
        <v>1299</v>
      </c>
    </row>
    <row r="22" ht="12.75">
      <c r="D22" s="78"/>
    </row>
    <row r="23" spans="1:4" ht="12.75">
      <c r="A23" s="149" t="s">
        <v>88</v>
      </c>
      <c r="B23" s="149"/>
      <c r="C23" s="149"/>
      <c r="D23" s="149"/>
    </row>
    <row r="24" spans="1:4" ht="12.75">
      <c r="A24" s="75" t="s">
        <v>83</v>
      </c>
      <c r="B24" s="75" t="s">
        <v>84</v>
      </c>
      <c r="C24" s="75" t="s">
        <v>85</v>
      </c>
      <c r="D24" s="75" t="s">
        <v>86</v>
      </c>
    </row>
    <row r="25" spans="1:4" ht="12.75">
      <c r="A25" s="75"/>
      <c r="B25" s="75"/>
      <c r="C25" s="76" t="s">
        <v>227</v>
      </c>
      <c r="D25" s="82">
        <v>105</v>
      </c>
    </row>
    <row r="26" spans="1:4" ht="12.75">
      <c r="A26" s="76"/>
      <c r="B26" s="76"/>
      <c r="C26" s="76"/>
      <c r="D26" s="77"/>
    </row>
    <row r="27" ht="12.75">
      <c r="D27" s="78">
        <f>SUM(D25:D26)</f>
        <v>105</v>
      </c>
    </row>
    <row r="28" ht="12.75">
      <c r="D28" s="78"/>
    </row>
    <row r="29" spans="1:4" ht="12.75">
      <c r="A29" s="149" t="s">
        <v>29</v>
      </c>
      <c r="B29" s="149"/>
      <c r="C29" s="149"/>
      <c r="D29" s="149"/>
    </row>
    <row r="30" spans="1:4" ht="12.75">
      <c r="A30" s="75" t="s">
        <v>83</v>
      </c>
      <c r="B30" s="75" t="s">
        <v>84</v>
      </c>
      <c r="C30" s="75" t="s">
        <v>85</v>
      </c>
      <c r="D30" s="75" t="s">
        <v>86</v>
      </c>
    </row>
    <row r="31" spans="1:4" ht="12.75">
      <c r="A31" s="76" t="s">
        <v>126</v>
      </c>
      <c r="B31" s="76" t="s">
        <v>173</v>
      </c>
      <c r="C31" s="76" t="s">
        <v>160</v>
      </c>
      <c r="D31" s="79">
        <v>44400</v>
      </c>
    </row>
    <row r="32" spans="1:4" ht="12.75">
      <c r="A32" s="76" t="s">
        <v>126</v>
      </c>
      <c r="B32" s="76" t="s">
        <v>181</v>
      </c>
      <c r="C32" s="76" t="s">
        <v>160</v>
      </c>
      <c r="D32" s="77">
        <v>44400</v>
      </c>
    </row>
    <row r="33" spans="1:4" ht="12.75">
      <c r="A33" s="76" t="s">
        <v>126</v>
      </c>
      <c r="B33" s="76" t="s">
        <v>191</v>
      </c>
      <c r="C33" s="76" t="s">
        <v>160</v>
      </c>
      <c r="D33" s="77">
        <v>44400</v>
      </c>
    </row>
    <row r="34" spans="1:4" ht="12.75">
      <c r="A34" s="76"/>
      <c r="B34" s="76"/>
      <c r="C34" s="76"/>
      <c r="D34" s="77"/>
    </row>
    <row r="35" ht="12.75">
      <c r="D35" s="80">
        <f>SUM(D31:D34)</f>
        <v>133200</v>
      </c>
    </row>
    <row r="36" ht="12.75">
      <c r="R36" t="e">
        <f>'1 кв.'!A130:D130</f>
        <v>#VALUE!</v>
      </c>
    </row>
    <row r="37" spans="1:4" ht="12.75">
      <c r="A37" s="147" t="s">
        <v>30</v>
      </c>
      <c r="B37" s="147"/>
      <c r="C37" s="147"/>
      <c r="D37" s="147"/>
    </row>
    <row r="38" spans="1:4" ht="12.75">
      <c r="A38" s="75" t="s">
        <v>83</v>
      </c>
      <c r="B38" s="75" t="s">
        <v>84</v>
      </c>
      <c r="C38" s="75" t="s">
        <v>85</v>
      </c>
      <c r="D38" s="75" t="s">
        <v>86</v>
      </c>
    </row>
    <row r="39" spans="1:4" ht="12.75">
      <c r="A39" s="76"/>
      <c r="B39" s="76"/>
      <c r="C39" s="76"/>
      <c r="D39" s="77"/>
    </row>
    <row r="40" ht="12.75">
      <c r="D40" s="80">
        <f>SUM(D39:D39)</f>
        <v>0</v>
      </c>
    </row>
    <row r="42" spans="1:4" ht="12.75">
      <c r="A42" s="147" t="s">
        <v>49</v>
      </c>
      <c r="B42" s="147"/>
      <c r="C42" s="147"/>
      <c r="D42" s="147"/>
    </row>
    <row r="43" spans="1:4" ht="12.75">
      <c r="A43" s="75" t="s">
        <v>83</v>
      </c>
      <c r="B43" s="75" t="s">
        <v>84</v>
      </c>
      <c r="C43" s="75" t="s">
        <v>85</v>
      </c>
      <c r="D43" s="75" t="s">
        <v>86</v>
      </c>
    </row>
    <row r="44" spans="1:4" ht="12.75">
      <c r="A44" s="76"/>
      <c r="B44" s="76"/>
      <c r="C44" s="76"/>
      <c r="D44" s="77"/>
    </row>
    <row r="45" ht="12.75">
      <c r="D45" s="78">
        <f>SUM(D41)</f>
        <v>0</v>
      </c>
    </row>
    <row r="47" spans="1:4" ht="12.75">
      <c r="A47" s="149" t="s">
        <v>16</v>
      </c>
      <c r="B47" s="149"/>
      <c r="C47" s="149"/>
      <c r="D47" s="149"/>
    </row>
    <row r="48" spans="1:4" ht="12.75">
      <c r="A48" s="75" t="s">
        <v>89</v>
      </c>
      <c r="B48" s="75" t="s">
        <v>84</v>
      </c>
      <c r="C48" s="75" t="s">
        <v>85</v>
      </c>
      <c r="D48" s="76" t="s">
        <v>86</v>
      </c>
    </row>
    <row r="49" spans="1:4" ht="12.75">
      <c r="A49" s="76" t="s">
        <v>183</v>
      </c>
      <c r="B49" s="76" t="s">
        <v>184</v>
      </c>
      <c r="C49" s="76" t="s">
        <v>185</v>
      </c>
      <c r="D49" s="82">
        <v>26335.58</v>
      </c>
    </row>
    <row r="50" spans="1:4" ht="12.75">
      <c r="A50" s="76" t="s">
        <v>186</v>
      </c>
      <c r="B50" s="76" t="s">
        <v>187</v>
      </c>
      <c r="C50" s="76" t="s">
        <v>188</v>
      </c>
      <c r="D50" s="77">
        <v>6400</v>
      </c>
    </row>
    <row r="51" spans="1:4" ht="12.75">
      <c r="A51" s="76" t="s">
        <v>237</v>
      </c>
      <c r="B51" s="76" t="s">
        <v>270</v>
      </c>
      <c r="C51" s="76" t="s">
        <v>271</v>
      </c>
      <c r="D51" s="77">
        <v>11400</v>
      </c>
    </row>
    <row r="52" spans="1:4" ht="12.75">
      <c r="A52" s="76" t="s">
        <v>361</v>
      </c>
      <c r="B52" s="76" t="s">
        <v>362</v>
      </c>
      <c r="C52" s="84" t="s">
        <v>211</v>
      </c>
      <c r="D52" s="77">
        <v>160</v>
      </c>
    </row>
    <row r="53" spans="1:4" ht="12.75">
      <c r="A53" s="84" t="s">
        <v>206</v>
      </c>
      <c r="B53" s="76" t="s">
        <v>210</v>
      </c>
      <c r="C53" s="84" t="s">
        <v>211</v>
      </c>
      <c r="D53" s="77">
        <v>3560</v>
      </c>
    </row>
    <row r="54" spans="1:4" ht="12.75">
      <c r="A54" s="84" t="s">
        <v>206</v>
      </c>
      <c r="B54" s="76" t="s">
        <v>216</v>
      </c>
      <c r="C54" s="84" t="s">
        <v>211</v>
      </c>
      <c r="D54" s="77">
        <v>3140</v>
      </c>
    </row>
    <row r="55" spans="1:10" ht="12.75">
      <c r="A55" s="84" t="s">
        <v>206</v>
      </c>
      <c r="B55" s="76" t="s">
        <v>217</v>
      </c>
      <c r="C55" s="84" t="s">
        <v>218</v>
      </c>
      <c r="D55" s="77">
        <v>2955</v>
      </c>
      <c r="J55" s="84"/>
    </row>
    <row r="56" spans="1:4" ht="12.75">
      <c r="A56" s="84" t="s">
        <v>206</v>
      </c>
      <c r="B56" s="76" t="s">
        <v>219</v>
      </c>
      <c r="C56" s="84" t="s">
        <v>220</v>
      </c>
      <c r="D56" s="77">
        <v>2100</v>
      </c>
    </row>
    <row r="57" spans="1:4" ht="12.75">
      <c r="A57" s="76"/>
      <c r="B57" s="76"/>
      <c r="C57" s="76"/>
      <c r="D57" s="77">
        <f>SUM(D49:D56)</f>
        <v>56050.58</v>
      </c>
    </row>
    <row r="59" spans="1:4" ht="12.75">
      <c r="A59" s="147" t="s">
        <v>18</v>
      </c>
      <c r="B59" s="147"/>
      <c r="C59" s="147"/>
      <c r="D59" s="147"/>
    </row>
    <row r="60" spans="1:4" ht="12.75">
      <c r="A60" s="75" t="s">
        <v>83</v>
      </c>
      <c r="B60" s="75" t="s">
        <v>84</v>
      </c>
      <c r="C60" s="75" t="s">
        <v>85</v>
      </c>
      <c r="D60" s="75" t="s">
        <v>86</v>
      </c>
    </row>
    <row r="61" spans="1:4" ht="12.75">
      <c r="A61" s="76"/>
      <c r="B61" s="76"/>
      <c r="C61" s="76"/>
      <c r="D61" s="113"/>
    </row>
    <row r="62" spans="1:4" ht="12.75">
      <c r="A62" s="76"/>
      <c r="B62" s="76"/>
      <c r="C62" s="76"/>
      <c r="D62" s="77"/>
    </row>
    <row r="63" ht="12.75">
      <c r="D63" s="78">
        <f>SUM(D61:D62)</f>
        <v>0</v>
      </c>
    </row>
    <row r="65" spans="1:4" ht="12.75">
      <c r="A65" s="147" t="s">
        <v>60</v>
      </c>
      <c r="B65" s="147"/>
      <c r="C65" s="147"/>
      <c r="D65" s="147"/>
    </row>
    <row r="66" spans="1:4" ht="12.75">
      <c r="A66" s="75" t="s">
        <v>83</v>
      </c>
      <c r="B66" s="75" t="s">
        <v>84</v>
      </c>
      <c r="C66" s="75" t="s">
        <v>85</v>
      </c>
      <c r="D66" s="75"/>
    </row>
    <row r="67" spans="1:4" ht="12.75">
      <c r="A67" s="76" t="s">
        <v>112</v>
      </c>
      <c r="B67" s="76" t="s">
        <v>172</v>
      </c>
      <c r="C67" s="76" t="s">
        <v>111</v>
      </c>
      <c r="D67" s="77">
        <v>176.07</v>
      </c>
    </row>
    <row r="68" spans="1:4" ht="12.75">
      <c r="A68" s="76" t="s">
        <v>112</v>
      </c>
      <c r="B68" s="76" t="s">
        <v>182</v>
      </c>
      <c r="C68" s="76" t="s">
        <v>111</v>
      </c>
      <c r="D68" s="77">
        <v>181.93</v>
      </c>
    </row>
    <row r="69" spans="1:4" ht="12.75">
      <c r="A69" s="76" t="s">
        <v>112</v>
      </c>
      <c r="B69" s="76" t="s">
        <v>192</v>
      </c>
      <c r="C69" s="76" t="s">
        <v>111</v>
      </c>
      <c r="D69" s="77">
        <v>176.07</v>
      </c>
    </row>
    <row r="70" spans="1:4" ht="12.75">
      <c r="A70" s="84" t="s">
        <v>202</v>
      </c>
      <c r="B70" s="76" t="s">
        <v>352</v>
      </c>
      <c r="C70" s="84" t="s">
        <v>203</v>
      </c>
      <c r="D70" s="77">
        <v>1400</v>
      </c>
    </row>
    <row r="71" spans="1:4" ht="12.75">
      <c r="A71" s="84" t="s">
        <v>202</v>
      </c>
      <c r="B71" s="76" t="s">
        <v>354</v>
      </c>
      <c r="C71" s="84" t="s">
        <v>203</v>
      </c>
      <c r="D71" s="77">
        <v>1400</v>
      </c>
    </row>
    <row r="72" spans="1:4" ht="12.75">
      <c r="A72" s="84" t="s">
        <v>202</v>
      </c>
      <c r="B72" s="76" t="s">
        <v>356</v>
      </c>
      <c r="C72" s="84" t="s">
        <v>203</v>
      </c>
      <c r="D72" s="77">
        <v>1400</v>
      </c>
    </row>
    <row r="73" ht="12.75">
      <c r="D73" s="78">
        <f>SUM(D67:D72)</f>
        <v>4734.07</v>
      </c>
    </row>
    <row r="74" spans="1:4" ht="12.75">
      <c r="A74" s="147" t="s">
        <v>90</v>
      </c>
      <c r="B74" s="147"/>
      <c r="C74" s="147"/>
      <c r="D74" s="147"/>
    </row>
    <row r="75" spans="1:4" ht="12.75">
      <c r="A75" s="75" t="s">
        <v>83</v>
      </c>
      <c r="B75" s="75" t="s">
        <v>84</v>
      </c>
      <c r="C75" s="75" t="s">
        <v>85</v>
      </c>
      <c r="D75" s="75" t="s">
        <v>86</v>
      </c>
    </row>
    <row r="76" spans="1:4" ht="12.75">
      <c r="A76" s="76" t="s">
        <v>126</v>
      </c>
      <c r="B76" s="76" t="s">
        <v>170</v>
      </c>
      <c r="C76" s="76" t="s">
        <v>147</v>
      </c>
      <c r="D76" s="83">
        <v>337.69</v>
      </c>
    </row>
    <row r="77" spans="1:4" ht="12.75">
      <c r="A77" s="84" t="s">
        <v>202</v>
      </c>
      <c r="B77" s="76" t="s">
        <v>353</v>
      </c>
      <c r="C77" s="76" t="s">
        <v>147</v>
      </c>
      <c r="D77" s="83">
        <v>1040</v>
      </c>
    </row>
    <row r="78" spans="1:4" ht="12.75">
      <c r="A78" s="84" t="s">
        <v>202</v>
      </c>
      <c r="B78" s="76" t="s">
        <v>355</v>
      </c>
      <c r="C78" s="76" t="s">
        <v>147</v>
      </c>
      <c r="D78" s="83">
        <v>1040</v>
      </c>
    </row>
    <row r="79" spans="1:4" ht="12.75">
      <c r="A79" s="84" t="s">
        <v>202</v>
      </c>
      <c r="B79" s="76" t="s">
        <v>356</v>
      </c>
      <c r="C79" s="76" t="s">
        <v>147</v>
      </c>
      <c r="D79" s="83">
        <v>1040</v>
      </c>
    </row>
    <row r="80" spans="1:4" ht="12.75">
      <c r="A80" s="76" t="s">
        <v>126</v>
      </c>
      <c r="B80" s="76" t="s">
        <v>180</v>
      </c>
      <c r="C80" s="76" t="s">
        <v>147</v>
      </c>
      <c r="D80" s="83">
        <v>337.69</v>
      </c>
    </row>
    <row r="81" spans="1:4" ht="12.75">
      <c r="A81" s="76" t="s">
        <v>126</v>
      </c>
      <c r="B81" s="84" t="s">
        <v>190</v>
      </c>
      <c r="C81" s="84" t="s">
        <v>147</v>
      </c>
      <c r="D81" s="77">
        <v>344.11</v>
      </c>
    </row>
    <row r="82" ht="12.75">
      <c r="D82" s="78">
        <f>SUM(D76:D81)</f>
        <v>4139.49</v>
      </c>
    </row>
    <row r="83" spans="1:4" ht="12.75">
      <c r="A83" s="147" t="s">
        <v>91</v>
      </c>
      <c r="B83" s="147"/>
      <c r="C83" s="147"/>
      <c r="D83" s="147"/>
    </row>
    <row r="84" spans="1:4" ht="12.75">
      <c r="A84" s="75" t="s">
        <v>83</v>
      </c>
      <c r="B84" s="75" t="s">
        <v>84</v>
      </c>
      <c r="C84" s="75" t="s">
        <v>85</v>
      </c>
      <c r="D84" s="75" t="s">
        <v>86</v>
      </c>
    </row>
    <row r="85" spans="1:4" ht="12.75">
      <c r="A85" s="76" t="s">
        <v>126</v>
      </c>
      <c r="B85" s="76" t="s">
        <v>170</v>
      </c>
      <c r="C85" s="76" t="s">
        <v>171</v>
      </c>
      <c r="D85" s="77">
        <v>176.51</v>
      </c>
    </row>
    <row r="86" spans="1:4" ht="12.75">
      <c r="A86" s="76" t="s">
        <v>126</v>
      </c>
      <c r="B86" s="76" t="s">
        <v>180</v>
      </c>
      <c r="C86" s="76" t="s">
        <v>171</v>
      </c>
      <c r="D86" s="77">
        <v>439.3</v>
      </c>
    </row>
    <row r="87" spans="1:4" ht="12.75">
      <c r="A87" s="76" t="s">
        <v>126</v>
      </c>
      <c r="B87" s="84" t="s">
        <v>190</v>
      </c>
      <c r="C87" s="84" t="s">
        <v>171</v>
      </c>
      <c r="D87" s="76">
        <v>302.4</v>
      </c>
    </row>
    <row r="88" spans="1:4" ht="12.75">
      <c r="A88" s="84" t="s">
        <v>202</v>
      </c>
      <c r="B88" s="76" t="s">
        <v>353</v>
      </c>
      <c r="C88" s="84" t="s">
        <v>171</v>
      </c>
      <c r="D88" s="76">
        <v>47.52</v>
      </c>
    </row>
    <row r="89" spans="1:4" ht="12.75">
      <c r="A89" s="84" t="s">
        <v>202</v>
      </c>
      <c r="B89" s="76" t="s">
        <v>355</v>
      </c>
      <c r="C89" s="84" t="s">
        <v>171</v>
      </c>
      <c r="D89" s="76">
        <v>31.41</v>
      </c>
    </row>
    <row r="90" spans="1:4" ht="12.75">
      <c r="A90" s="84" t="s">
        <v>202</v>
      </c>
      <c r="B90" s="76" t="s">
        <v>356</v>
      </c>
      <c r="C90" s="84" t="s">
        <v>171</v>
      </c>
      <c r="D90" s="76">
        <v>39.33</v>
      </c>
    </row>
    <row r="91" spans="1:4" ht="12.75">
      <c r="A91" s="84" t="s">
        <v>206</v>
      </c>
      <c r="B91" s="84" t="s">
        <v>212</v>
      </c>
      <c r="C91" s="84" t="s">
        <v>213</v>
      </c>
      <c r="D91" s="76">
        <v>800</v>
      </c>
    </row>
    <row r="92" spans="1:4" ht="12.75">
      <c r="A92" s="84" t="s">
        <v>206</v>
      </c>
      <c r="B92" s="84" t="s">
        <v>215</v>
      </c>
      <c r="C92" s="84" t="s">
        <v>213</v>
      </c>
      <c r="D92" s="76">
        <v>400</v>
      </c>
    </row>
    <row r="93" spans="1:4" ht="12.75">
      <c r="A93" s="84" t="s">
        <v>206</v>
      </c>
      <c r="B93" s="84" t="s">
        <v>221</v>
      </c>
      <c r="C93" s="84" t="s">
        <v>213</v>
      </c>
      <c r="D93" s="77">
        <v>800</v>
      </c>
    </row>
    <row r="94" spans="1:4" ht="12.75">
      <c r="A94" s="136"/>
      <c r="B94" s="136"/>
      <c r="C94" s="136"/>
      <c r="D94" s="78">
        <f>SUM(D85:D93)</f>
        <v>3036.47</v>
      </c>
    </row>
    <row r="95" spans="1:4" ht="12.75">
      <c r="A95" s="136"/>
      <c r="B95" s="136"/>
      <c r="C95" s="136"/>
      <c r="D95" s="78"/>
    </row>
    <row r="96" spans="1:4" ht="12.75">
      <c r="A96" s="136"/>
      <c r="B96" s="136"/>
      <c r="C96" s="136"/>
      <c r="D96" s="78"/>
    </row>
    <row r="97" spans="1:4" ht="12.75">
      <c r="A97" s="147" t="s">
        <v>92</v>
      </c>
      <c r="B97" s="147"/>
      <c r="C97" s="147"/>
      <c r="D97" s="147"/>
    </row>
    <row r="98" spans="1:4" ht="12.75">
      <c r="A98" s="75" t="s">
        <v>83</v>
      </c>
      <c r="B98" s="75" t="s">
        <v>84</v>
      </c>
      <c r="C98" s="75" t="s">
        <v>85</v>
      </c>
      <c r="D98" s="75" t="s">
        <v>86</v>
      </c>
    </row>
    <row r="99" spans="1:4" ht="12.75">
      <c r="A99" s="81" t="s">
        <v>231</v>
      </c>
      <c r="B99" s="81" t="s">
        <v>229</v>
      </c>
      <c r="C99" s="81" t="s">
        <v>232</v>
      </c>
      <c r="D99" s="82">
        <v>10000</v>
      </c>
    </row>
    <row r="100" ht="12.75">
      <c r="D100" s="78">
        <f>SUM(D99)</f>
        <v>10000</v>
      </c>
    </row>
    <row r="102" spans="1:4" ht="12.75">
      <c r="A102" s="147" t="s">
        <v>20</v>
      </c>
      <c r="B102" s="147"/>
      <c r="C102" s="147"/>
      <c r="D102" s="147"/>
    </row>
    <row r="103" spans="1:4" ht="12.75">
      <c r="A103" s="75" t="s">
        <v>83</v>
      </c>
      <c r="B103" s="75" t="s">
        <v>84</v>
      </c>
      <c r="C103" s="75" t="s">
        <v>85</v>
      </c>
      <c r="D103" s="75" t="s">
        <v>86</v>
      </c>
    </row>
    <row r="104" spans="1:4" ht="12.75">
      <c r="A104" s="84" t="s">
        <v>132</v>
      </c>
      <c r="B104" s="84" t="s">
        <v>168</v>
      </c>
      <c r="C104" s="84" t="s">
        <v>169</v>
      </c>
      <c r="D104" s="77">
        <v>5767</v>
      </c>
    </row>
    <row r="105" spans="1:4" ht="12.75">
      <c r="A105" s="76" t="s">
        <v>176</v>
      </c>
      <c r="B105" s="76" t="s">
        <v>177</v>
      </c>
      <c r="C105" s="76" t="s">
        <v>178</v>
      </c>
      <c r="D105" s="77">
        <v>4400</v>
      </c>
    </row>
    <row r="106" spans="1:4" ht="12.75">
      <c r="A106" s="76" t="s">
        <v>176</v>
      </c>
      <c r="B106" s="84" t="s">
        <v>193</v>
      </c>
      <c r="C106" s="84" t="s">
        <v>178</v>
      </c>
      <c r="D106" s="77">
        <v>4400</v>
      </c>
    </row>
    <row r="107" ht="12.75">
      <c r="D107" s="78">
        <f>SUM(D104:D106)</f>
        <v>14567</v>
      </c>
    </row>
    <row r="108" spans="1:4" ht="12.75">
      <c r="A108" s="147" t="s">
        <v>93</v>
      </c>
      <c r="B108" s="147"/>
      <c r="C108" s="147"/>
      <c r="D108" s="147"/>
    </row>
    <row r="109" spans="1:4" ht="12.75">
      <c r="A109" s="75" t="s">
        <v>83</v>
      </c>
      <c r="B109" s="75" t="s">
        <v>84</v>
      </c>
      <c r="C109" s="75" t="s">
        <v>85</v>
      </c>
      <c r="D109" s="75" t="s">
        <v>86</v>
      </c>
    </row>
    <row r="110" spans="1:4" ht="12.75">
      <c r="A110" s="76" t="s">
        <v>164</v>
      </c>
      <c r="B110" s="76" t="s">
        <v>165</v>
      </c>
      <c r="C110" s="76" t="s">
        <v>166</v>
      </c>
      <c r="D110" s="77">
        <v>2412.37</v>
      </c>
    </row>
    <row r="111" ht="12.75">
      <c r="D111" s="78">
        <f>SUM(D110)</f>
        <v>2412.37</v>
      </c>
    </row>
    <row r="112" ht="12.75">
      <c r="D112" s="78"/>
    </row>
    <row r="114" spans="1:4" ht="12.75">
      <c r="A114" s="147" t="s">
        <v>53</v>
      </c>
      <c r="B114" s="147"/>
      <c r="C114" s="147"/>
      <c r="D114" s="147"/>
    </row>
    <row r="115" spans="1:4" ht="12.75">
      <c r="A115" s="75" t="s">
        <v>83</v>
      </c>
      <c r="B115" s="75" t="s">
        <v>84</v>
      </c>
      <c r="C115" s="75" t="s">
        <v>85</v>
      </c>
      <c r="D115" s="75" t="s">
        <v>86</v>
      </c>
    </row>
    <row r="116" spans="1:4" ht="12.75">
      <c r="A116" s="76" t="s">
        <v>164</v>
      </c>
      <c r="B116" s="76" t="s">
        <v>165</v>
      </c>
      <c r="C116" s="76" t="s">
        <v>167</v>
      </c>
      <c r="D116" s="77">
        <v>639</v>
      </c>
    </row>
    <row r="117" spans="1:4" ht="12.75">
      <c r="A117" s="76" t="s">
        <v>143</v>
      </c>
      <c r="B117" s="76" t="s">
        <v>174</v>
      </c>
      <c r="C117" s="76" t="s">
        <v>144</v>
      </c>
      <c r="D117" s="77">
        <v>2175.62</v>
      </c>
    </row>
    <row r="118" spans="1:4" ht="12.75">
      <c r="A118" s="76" t="s">
        <v>143</v>
      </c>
      <c r="B118" s="76" t="s">
        <v>179</v>
      </c>
      <c r="C118" s="76" t="s">
        <v>144</v>
      </c>
      <c r="D118" s="77">
        <v>1545.76</v>
      </c>
    </row>
    <row r="119" spans="1:4" ht="12.75">
      <c r="A119" s="76" t="s">
        <v>143</v>
      </c>
      <c r="B119" s="76" t="s">
        <v>205</v>
      </c>
      <c r="C119" s="76" t="s">
        <v>144</v>
      </c>
      <c r="D119" s="77">
        <v>1704</v>
      </c>
    </row>
    <row r="120" spans="1:4" ht="12.75">
      <c r="A120" s="84" t="s">
        <v>204</v>
      </c>
      <c r="B120" s="76" t="s">
        <v>223</v>
      </c>
      <c r="C120" s="76" t="s">
        <v>209</v>
      </c>
      <c r="D120" s="77">
        <v>33.62</v>
      </c>
    </row>
    <row r="121" spans="1:4" ht="12.75">
      <c r="A121" s="84" t="s">
        <v>206</v>
      </c>
      <c r="B121" s="84" t="s">
        <v>207</v>
      </c>
      <c r="C121" s="84" t="s">
        <v>167</v>
      </c>
      <c r="D121" s="77">
        <v>849</v>
      </c>
    </row>
    <row r="122" spans="1:4" ht="12.75">
      <c r="A122" s="84" t="s">
        <v>206</v>
      </c>
      <c r="B122" s="84" t="s">
        <v>212</v>
      </c>
      <c r="C122" s="84" t="s">
        <v>214</v>
      </c>
      <c r="D122" s="77">
        <v>105</v>
      </c>
    </row>
    <row r="123" spans="1:4" ht="12.75">
      <c r="A123" s="84" t="s">
        <v>206</v>
      </c>
      <c r="B123" s="84" t="s">
        <v>215</v>
      </c>
      <c r="C123" s="84" t="s">
        <v>214</v>
      </c>
      <c r="D123" s="77">
        <v>323</v>
      </c>
    </row>
    <row r="124" spans="1:4" ht="12.75">
      <c r="A124" s="76" t="s">
        <v>206</v>
      </c>
      <c r="B124" s="84" t="s">
        <v>207</v>
      </c>
      <c r="C124" s="84" t="s">
        <v>208</v>
      </c>
      <c r="D124" s="77">
        <v>220</v>
      </c>
    </row>
    <row r="125" spans="1:4" ht="12.75">
      <c r="A125" s="84" t="s">
        <v>206</v>
      </c>
      <c r="B125" s="84" t="s">
        <v>222</v>
      </c>
      <c r="C125" s="84" t="s">
        <v>214</v>
      </c>
      <c r="D125" s="77">
        <v>535</v>
      </c>
    </row>
    <row r="126" spans="1:4" ht="12.75">
      <c r="A126" s="84" t="s">
        <v>233</v>
      </c>
      <c r="B126" s="84" t="s">
        <v>234</v>
      </c>
      <c r="C126" s="84" t="s">
        <v>235</v>
      </c>
      <c r="D126" s="77">
        <v>4325</v>
      </c>
    </row>
    <row r="127" spans="1:4" ht="12.75">
      <c r="A127" s="136"/>
      <c r="B127" s="136"/>
      <c r="C127" s="136"/>
      <c r="D127" s="124">
        <f>SUM(D116:D126)</f>
        <v>12455</v>
      </c>
    </row>
    <row r="128" spans="1:4" ht="12.75">
      <c r="A128" s="136"/>
      <c r="B128" s="136"/>
      <c r="C128" s="136"/>
      <c r="D128" s="124"/>
    </row>
    <row r="129" spans="1:4" ht="12.75">
      <c r="A129" s="147" t="s">
        <v>94</v>
      </c>
      <c r="B129" s="147"/>
      <c r="C129" s="147"/>
      <c r="D129" s="147"/>
    </row>
    <row r="130" spans="1:4" ht="12.75">
      <c r="A130" s="75" t="s">
        <v>83</v>
      </c>
      <c r="B130" s="75" t="s">
        <v>84</v>
      </c>
      <c r="C130" s="75" t="s">
        <v>85</v>
      </c>
      <c r="D130" s="75" t="s">
        <v>86</v>
      </c>
    </row>
    <row r="131" spans="1:4" ht="12.75">
      <c r="A131" s="76" t="s">
        <v>109</v>
      </c>
      <c r="B131" s="76"/>
      <c r="C131" s="76" t="s">
        <v>110</v>
      </c>
      <c r="D131" s="77">
        <v>1365</v>
      </c>
    </row>
    <row r="132" ht="12.75">
      <c r="D132" s="78">
        <f>SUM(D131)</f>
        <v>1365</v>
      </c>
    </row>
    <row r="134" spans="1:4" ht="12.75">
      <c r="A134" s="147" t="s">
        <v>61</v>
      </c>
      <c r="B134" s="147"/>
      <c r="C134" s="147"/>
      <c r="D134" s="147"/>
    </row>
    <row r="135" spans="1:4" ht="12.75">
      <c r="A135" s="75" t="s">
        <v>83</v>
      </c>
      <c r="B135" s="75" t="s">
        <v>84</v>
      </c>
      <c r="C135" s="75" t="s">
        <v>85</v>
      </c>
      <c r="D135" s="75" t="s">
        <v>86</v>
      </c>
    </row>
    <row r="136" spans="1:4" ht="12.75">
      <c r="A136" s="76"/>
      <c r="B136" s="76"/>
      <c r="C136" s="76"/>
      <c r="D136" s="77"/>
    </row>
    <row r="137" spans="1:4" ht="12.75">
      <c r="A137" s="76"/>
      <c r="B137" s="76"/>
      <c r="C137" s="76"/>
      <c r="D137" s="77"/>
    </row>
    <row r="138" spans="1:4" ht="12.75">
      <c r="A138" s="76"/>
      <c r="B138" s="76"/>
      <c r="C138" s="76"/>
      <c r="D138" s="77"/>
    </row>
    <row r="139" spans="1:4" ht="12.75">
      <c r="A139" s="76"/>
      <c r="B139" s="76"/>
      <c r="C139" s="76"/>
      <c r="D139" s="76"/>
    </row>
    <row r="140" ht="12.75">
      <c r="D140" s="78">
        <f>SUM(D136:D139)</f>
        <v>0</v>
      </c>
    </row>
    <row r="142" spans="1:4" ht="12.75">
      <c r="A142" s="147" t="s">
        <v>108</v>
      </c>
      <c r="B142" s="147"/>
      <c r="C142" s="147"/>
      <c r="D142" s="147"/>
    </row>
    <row r="143" spans="1:4" ht="12.75">
      <c r="A143" s="75" t="s">
        <v>83</v>
      </c>
      <c r="B143" s="75" t="s">
        <v>84</v>
      </c>
      <c r="C143" s="75" t="s">
        <v>85</v>
      </c>
      <c r="D143" s="75" t="s">
        <v>86</v>
      </c>
    </row>
    <row r="144" spans="1:4" ht="12.75">
      <c r="A144" s="81" t="s">
        <v>107</v>
      </c>
      <c r="B144" s="81" t="s">
        <v>200</v>
      </c>
      <c r="C144" s="81" t="s">
        <v>266</v>
      </c>
      <c r="D144" s="82">
        <v>253355.54</v>
      </c>
    </row>
    <row r="145" spans="1:4" ht="12.75">
      <c r="A145" s="76" t="s">
        <v>107</v>
      </c>
      <c r="B145" s="76" t="s">
        <v>201</v>
      </c>
      <c r="C145" s="76" t="s">
        <v>265</v>
      </c>
      <c r="D145" s="77">
        <v>122687.5</v>
      </c>
    </row>
    <row r="146" ht="12.75">
      <c r="D146" s="78">
        <f>SUM(D144:D145)</f>
        <v>376043.04000000004</v>
      </c>
    </row>
    <row r="147" spans="1:4" ht="12.75">
      <c r="A147" s="147" t="s">
        <v>95</v>
      </c>
      <c r="B147" s="147"/>
      <c r="C147" s="147"/>
      <c r="D147" s="147"/>
    </row>
    <row r="148" spans="1:4" ht="12.75">
      <c r="A148" s="75" t="s">
        <v>83</v>
      </c>
      <c r="B148" s="75" t="s">
        <v>84</v>
      </c>
      <c r="C148" s="75" t="s">
        <v>85</v>
      </c>
      <c r="D148" s="75" t="s">
        <v>86</v>
      </c>
    </row>
    <row r="150" ht="12.75">
      <c r="D150" s="78"/>
    </row>
    <row r="152" spans="1:4" ht="12.75">
      <c r="A152" s="147" t="s">
        <v>58</v>
      </c>
      <c r="B152" s="147"/>
      <c r="C152" s="147"/>
      <c r="D152" s="147"/>
    </row>
    <row r="153" spans="1:4" ht="12.75">
      <c r="A153" s="75" t="s">
        <v>83</v>
      </c>
      <c r="B153" s="75" t="s">
        <v>84</v>
      </c>
      <c r="C153" s="75" t="s">
        <v>85</v>
      </c>
      <c r="D153" s="75" t="s">
        <v>86</v>
      </c>
    </row>
    <row r="154" spans="1:4" ht="12.75">
      <c r="A154" s="76" t="s">
        <v>152</v>
      </c>
      <c r="B154" s="76" t="s">
        <v>195</v>
      </c>
      <c r="C154" s="76" t="s">
        <v>197</v>
      </c>
      <c r="D154" s="79">
        <v>15000</v>
      </c>
    </row>
    <row r="155" spans="1:4" ht="12.75">
      <c r="A155" s="76" t="s">
        <v>152</v>
      </c>
      <c r="B155" s="76" t="s">
        <v>196</v>
      </c>
      <c r="C155" s="76" t="s">
        <v>198</v>
      </c>
      <c r="D155" s="77">
        <v>15000</v>
      </c>
    </row>
    <row r="156" spans="1:4" ht="12.75">
      <c r="A156" s="76" t="s">
        <v>152</v>
      </c>
      <c r="B156" s="76" t="s">
        <v>199</v>
      </c>
      <c r="C156" s="76" t="s">
        <v>198</v>
      </c>
      <c r="D156" s="77">
        <v>15000</v>
      </c>
    </row>
    <row r="157" spans="1:4" ht="12.75">
      <c r="A157" s="76"/>
      <c r="B157" s="76"/>
      <c r="C157" s="76"/>
      <c r="D157" s="77"/>
    </row>
    <row r="158" ht="12.75">
      <c r="D158" s="78">
        <f>SUM(D154:D157)</f>
        <v>45000</v>
      </c>
    </row>
    <row r="160" spans="1:4" ht="12.75">
      <c r="A160" s="147" t="s">
        <v>96</v>
      </c>
      <c r="B160" s="147"/>
      <c r="C160" s="147"/>
      <c r="D160" s="147"/>
    </row>
    <row r="161" spans="1:4" ht="12.75">
      <c r="A161" s="75" t="s">
        <v>83</v>
      </c>
      <c r="B161" s="75" t="s">
        <v>84</v>
      </c>
      <c r="C161" s="75" t="s">
        <v>85</v>
      </c>
      <c r="D161" s="75" t="s">
        <v>86</v>
      </c>
    </row>
    <row r="162" spans="1:4" ht="12.75">
      <c r="A162" s="76"/>
      <c r="B162" s="76"/>
      <c r="C162" s="76"/>
      <c r="D162" s="77"/>
    </row>
    <row r="163" ht="12.75">
      <c r="D163" s="78">
        <f>SUM(D162:D162)</f>
        <v>0</v>
      </c>
    </row>
    <row r="165" spans="1:4" ht="12.75">
      <c r="A165" s="147" t="s">
        <v>74</v>
      </c>
      <c r="B165" s="147"/>
      <c r="C165" s="147"/>
      <c r="D165" s="147"/>
    </row>
    <row r="166" spans="1:4" ht="12.75">
      <c r="A166" s="75" t="s">
        <v>83</v>
      </c>
      <c r="B166" s="75" t="s">
        <v>84</v>
      </c>
      <c r="C166" s="75" t="s">
        <v>85</v>
      </c>
      <c r="D166" s="75" t="s">
        <v>86</v>
      </c>
    </row>
    <row r="167" spans="1:4" ht="12.75">
      <c r="A167" s="76"/>
      <c r="B167" s="76"/>
      <c r="C167" s="76"/>
      <c r="D167" s="77"/>
    </row>
    <row r="168" ht="12.75">
      <c r="D168" s="78">
        <f>SUM(D167:D167)</f>
        <v>0</v>
      </c>
    </row>
    <row r="170" spans="1:4" ht="12.75">
      <c r="A170" s="147" t="s">
        <v>64</v>
      </c>
      <c r="B170" s="147"/>
      <c r="C170" s="147"/>
      <c r="D170" s="147"/>
    </row>
    <row r="171" spans="1:4" ht="12.75">
      <c r="A171" s="75" t="s">
        <v>83</v>
      </c>
      <c r="B171" s="75" t="s">
        <v>84</v>
      </c>
      <c r="C171" s="75" t="s">
        <v>85</v>
      </c>
      <c r="D171" s="75" t="s">
        <v>86</v>
      </c>
    </row>
    <row r="172" spans="1:4" ht="12.75">
      <c r="A172" s="76"/>
      <c r="B172" s="76"/>
      <c r="C172" s="76"/>
      <c r="D172" s="77"/>
    </row>
    <row r="173" spans="1:4" ht="12.75">
      <c r="A173" s="76"/>
      <c r="B173" s="76"/>
      <c r="C173" s="76"/>
      <c r="D173" s="77"/>
    </row>
    <row r="174" ht="12.75">
      <c r="D174" s="78">
        <f>SUM(D172:D172)</f>
        <v>0</v>
      </c>
    </row>
    <row r="176" spans="1:4" ht="12.75">
      <c r="A176" s="147" t="s">
        <v>65</v>
      </c>
      <c r="B176" s="147"/>
      <c r="C176" s="147"/>
      <c r="D176" s="147"/>
    </row>
    <row r="177" spans="1:4" ht="12.75">
      <c r="A177" s="75" t="s">
        <v>83</v>
      </c>
      <c r="B177" s="75" t="s">
        <v>84</v>
      </c>
      <c r="C177" s="75" t="s">
        <v>85</v>
      </c>
      <c r="D177" s="75" t="s">
        <v>86</v>
      </c>
    </row>
    <row r="178" spans="1:4" ht="12.75">
      <c r="A178" s="76"/>
      <c r="B178" s="76"/>
      <c r="C178" s="76"/>
      <c r="D178" s="77"/>
    </row>
    <row r="179" ht="12.75">
      <c r="D179" s="78">
        <f>SUM(D178:D178)</f>
        <v>0</v>
      </c>
    </row>
    <row r="181" spans="1:4" ht="12.75">
      <c r="A181" s="147" t="s">
        <v>71</v>
      </c>
      <c r="B181" s="147"/>
      <c r="C181" s="147"/>
      <c r="D181" s="147"/>
    </row>
    <row r="182" spans="1:4" ht="12.75">
      <c r="A182" s="75" t="s">
        <v>83</v>
      </c>
      <c r="B182" s="75" t="s">
        <v>84</v>
      </c>
      <c r="C182" s="75" t="s">
        <v>85</v>
      </c>
      <c r="D182" s="75" t="s">
        <v>86</v>
      </c>
    </row>
    <row r="183" spans="1:4" ht="12.75">
      <c r="A183" s="76" t="s">
        <v>140</v>
      </c>
      <c r="B183" s="76" t="s">
        <v>161</v>
      </c>
      <c r="C183" s="76" t="s">
        <v>162</v>
      </c>
      <c r="D183" s="79">
        <v>36775</v>
      </c>
    </row>
    <row r="184" spans="1:4" ht="12.75">
      <c r="A184" s="76" t="s">
        <v>228</v>
      </c>
      <c r="B184" s="76" t="s">
        <v>229</v>
      </c>
      <c r="C184" s="76" t="s">
        <v>230</v>
      </c>
      <c r="D184" s="79">
        <v>14500</v>
      </c>
    </row>
    <row r="185" spans="1:4" ht="12.75">
      <c r="A185" s="76" t="s">
        <v>129</v>
      </c>
      <c r="B185" s="76" t="s">
        <v>163</v>
      </c>
      <c r="C185" s="76" t="s">
        <v>131</v>
      </c>
      <c r="D185" s="79">
        <v>630</v>
      </c>
    </row>
    <row r="186" spans="1:4" ht="12.75">
      <c r="A186" s="76" t="s">
        <v>129</v>
      </c>
      <c r="B186" s="76" t="s">
        <v>175</v>
      </c>
      <c r="C186" s="76" t="s">
        <v>131</v>
      </c>
      <c r="D186" s="79">
        <v>630</v>
      </c>
    </row>
    <row r="187" spans="1:4" ht="12.75">
      <c r="A187" s="76" t="s">
        <v>129</v>
      </c>
      <c r="B187" s="84" t="s">
        <v>189</v>
      </c>
      <c r="C187" s="84" t="s">
        <v>131</v>
      </c>
      <c r="D187" s="77">
        <v>690</v>
      </c>
    </row>
    <row r="188" ht="12.75">
      <c r="D188" s="78">
        <f>SUM(D183:D187)</f>
        <v>53225</v>
      </c>
    </row>
    <row r="190" spans="1:4" ht="12.75">
      <c r="A190" s="147" t="s">
        <v>82</v>
      </c>
      <c r="B190" s="147"/>
      <c r="C190" s="147"/>
      <c r="D190" s="147"/>
    </row>
    <row r="191" spans="1:4" ht="12.75">
      <c r="A191" s="75" t="s">
        <v>83</v>
      </c>
      <c r="B191" s="75" t="s">
        <v>84</v>
      </c>
      <c r="C191" s="75" t="s">
        <v>85</v>
      </c>
      <c r="D191" s="75" t="s">
        <v>86</v>
      </c>
    </row>
    <row r="192" spans="1:4" ht="12.75">
      <c r="A192" s="76"/>
      <c r="B192" s="76"/>
      <c r="C192" s="76"/>
      <c r="D192" s="77"/>
    </row>
    <row r="193" ht="12.75">
      <c r="D193" s="78">
        <f>SUM(D192:D192)</f>
        <v>0</v>
      </c>
    </row>
  </sheetData>
  <sheetProtection/>
  <mergeCells count="27">
    <mergeCell ref="A1:D1"/>
    <mergeCell ref="A9:D9"/>
    <mergeCell ref="A17:D17"/>
    <mergeCell ref="A23:D23"/>
    <mergeCell ref="A29:D29"/>
    <mergeCell ref="A37:D37"/>
    <mergeCell ref="A42:D42"/>
    <mergeCell ref="A47:D47"/>
    <mergeCell ref="A59:D59"/>
    <mergeCell ref="A65:D65"/>
    <mergeCell ref="A74:D74"/>
    <mergeCell ref="A83:D83"/>
    <mergeCell ref="A97:D97"/>
    <mergeCell ref="A102:D102"/>
    <mergeCell ref="A108:D108"/>
    <mergeCell ref="A114:D114"/>
    <mergeCell ref="A129:D129"/>
    <mergeCell ref="A134:D134"/>
    <mergeCell ref="A176:D176"/>
    <mergeCell ref="A181:D181"/>
    <mergeCell ref="A190:D190"/>
    <mergeCell ref="A142:D142"/>
    <mergeCell ref="A147:D147"/>
    <mergeCell ref="A152:D152"/>
    <mergeCell ref="A160:D160"/>
    <mergeCell ref="A165:D165"/>
    <mergeCell ref="A170:D1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56">
      <selection activeCell="D71" sqref="D71"/>
    </sheetView>
  </sheetViews>
  <sheetFormatPr defaultColWidth="9.00390625" defaultRowHeight="12.75"/>
  <cols>
    <col min="1" max="1" width="27.375" style="0" customWidth="1"/>
    <col min="2" max="2" width="31.375" style="0" customWidth="1"/>
    <col min="3" max="3" width="31.75390625" style="0" customWidth="1"/>
    <col min="4" max="4" width="33.625" style="0" customWidth="1"/>
  </cols>
  <sheetData>
    <row r="1" spans="1:4" ht="12.75">
      <c r="A1" s="149" t="s">
        <v>28</v>
      </c>
      <c r="B1" s="149"/>
      <c r="C1" s="149"/>
      <c r="D1" s="149"/>
    </row>
    <row r="2" spans="1:4" ht="12.75">
      <c r="A2" s="75" t="s">
        <v>83</v>
      </c>
      <c r="B2" s="75" t="s">
        <v>84</v>
      </c>
      <c r="C2" s="75" t="s">
        <v>85</v>
      </c>
      <c r="D2" s="75" t="s">
        <v>86</v>
      </c>
    </row>
    <row r="3" spans="1:4" ht="12.75">
      <c r="A3" s="76"/>
      <c r="B3" s="76"/>
      <c r="C3" s="76" t="s">
        <v>238</v>
      </c>
      <c r="D3" s="77">
        <v>385838.73</v>
      </c>
    </row>
    <row r="4" spans="1:4" ht="12.75">
      <c r="A4" s="76"/>
      <c r="B4" s="76"/>
      <c r="C4" s="76" t="s">
        <v>239</v>
      </c>
      <c r="D4" s="77">
        <v>250383.93</v>
      </c>
    </row>
    <row r="5" spans="1:4" ht="12.75">
      <c r="A5" s="76"/>
      <c r="B5" s="76"/>
      <c r="C5" s="76" t="s">
        <v>240</v>
      </c>
      <c r="D5" s="77">
        <v>400168.16</v>
      </c>
    </row>
    <row r="6" spans="1:4" ht="12.75">
      <c r="A6" s="76"/>
      <c r="B6" s="76"/>
      <c r="C6" s="76"/>
      <c r="D6" s="77"/>
    </row>
    <row r="7" ht="12.75">
      <c r="D7" s="78">
        <f>SUM(D3:D6)</f>
        <v>1036390.8199999998</v>
      </c>
    </row>
    <row r="9" spans="1:4" ht="12.75">
      <c r="A9" s="149" t="s">
        <v>59</v>
      </c>
      <c r="B9" s="149"/>
      <c r="C9" s="149"/>
      <c r="D9" s="149"/>
    </row>
    <row r="10" spans="1:4" ht="12.75">
      <c r="A10" s="75" t="s">
        <v>83</v>
      </c>
      <c r="B10" s="75" t="s">
        <v>84</v>
      </c>
      <c r="C10" s="75" t="s">
        <v>85</v>
      </c>
      <c r="D10" s="75" t="s">
        <v>86</v>
      </c>
    </row>
    <row r="11" spans="1:4" ht="12.75">
      <c r="A11" s="76"/>
      <c r="B11" s="76"/>
      <c r="C11" s="76" t="s">
        <v>238</v>
      </c>
      <c r="D11" s="77">
        <v>191454.45</v>
      </c>
    </row>
    <row r="12" spans="1:4" ht="12.75">
      <c r="A12" s="76"/>
      <c r="B12" s="76"/>
      <c r="C12" s="76" t="s">
        <v>239</v>
      </c>
      <c r="D12" s="77">
        <v>123820.77</v>
      </c>
    </row>
    <row r="13" spans="1:4" ht="12.75">
      <c r="A13" s="76"/>
      <c r="B13" s="76"/>
      <c r="C13" s="76" t="s">
        <v>240</v>
      </c>
      <c r="D13" s="77">
        <v>196294.37</v>
      </c>
    </row>
    <row r="14" spans="1:4" ht="12.75">
      <c r="A14" s="76"/>
      <c r="B14" s="76"/>
      <c r="C14" s="76"/>
      <c r="D14" s="77"/>
    </row>
    <row r="15" ht="12.75">
      <c r="D15" s="78">
        <f>SUM(D11:D14)</f>
        <v>511569.59</v>
      </c>
    </row>
    <row r="16" ht="12.75">
      <c r="D16" s="78"/>
    </row>
    <row r="17" spans="1:4" ht="12.75">
      <c r="A17" s="149" t="s">
        <v>87</v>
      </c>
      <c r="B17" s="149"/>
      <c r="C17" s="149"/>
      <c r="D17" s="149"/>
    </row>
    <row r="18" spans="1:4" ht="12.75">
      <c r="A18" s="75" t="s">
        <v>83</v>
      </c>
      <c r="B18" s="75" t="s">
        <v>84</v>
      </c>
      <c r="C18" s="75" t="s">
        <v>85</v>
      </c>
      <c r="D18" s="75" t="s">
        <v>86</v>
      </c>
    </row>
    <row r="19" spans="1:4" ht="12.75">
      <c r="A19" s="76"/>
      <c r="B19" s="76"/>
      <c r="C19" s="76" t="s">
        <v>241</v>
      </c>
      <c r="D19" s="77">
        <v>11830</v>
      </c>
    </row>
    <row r="20" spans="1:4" ht="12.75">
      <c r="A20" s="76"/>
      <c r="B20" s="76"/>
      <c r="C20" s="76"/>
      <c r="D20" s="77"/>
    </row>
    <row r="21" ht="12.75">
      <c r="D21" s="78">
        <f>SUM(D19:D20)</f>
        <v>11830</v>
      </c>
    </row>
    <row r="22" ht="12.75">
      <c r="D22" s="78"/>
    </row>
    <row r="23" spans="1:4" ht="12.75">
      <c r="A23" s="149" t="s">
        <v>88</v>
      </c>
      <c r="B23" s="149"/>
      <c r="C23" s="149"/>
      <c r="D23" s="149"/>
    </row>
    <row r="24" spans="1:4" ht="12.75">
      <c r="A24" s="75" t="s">
        <v>83</v>
      </c>
      <c r="B24" s="75" t="s">
        <v>84</v>
      </c>
      <c r="C24" s="75" t="s">
        <v>85</v>
      </c>
      <c r="D24" s="75" t="s">
        <v>86</v>
      </c>
    </row>
    <row r="25" spans="1:4" ht="12.75">
      <c r="A25" s="75"/>
      <c r="B25" s="75"/>
      <c r="C25" s="76" t="s">
        <v>242</v>
      </c>
      <c r="D25" s="82">
        <v>259</v>
      </c>
    </row>
    <row r="26" spans="1:4" ht="12.75">
      <c r="A26" s="76"/>
      <c r="B26" s="76"/>
      <c r="C26" s="76"/>
      <c r="D26" s="77"/>
    </row>
    <row r="27" ht="12.75">
      <c r="D27" s="78">
        <f>SUM(D25:D26)</f>
        <v>259</v>
      </c>
    </row>
    <row r="28" ht="12.75">
      <c r="D28" s="78"/>
    </row>
    <row r="29" spans="1:4" ht="12.75">
      <c r="A29" s="149" t="s">
        <v>29</v>
      </c>
      <c r="B29" s="149"/>
      <c r="C29" s="149"/>
      <c r="D29" s="149"/>
    </row>
    <row r="30" spans="1:4" ht="12.75">
      <c r="A30" s="75" t="s">
        <v>83</v>
      </c>
      <c r="B30" s="75" t="s">
        <v>84</v>
      </c>
      <c r="C30" s="75" t="s">
        <v>85</v>
      </c>
      <c r="D30" s="75" t="s">
        <v>86</v>
      </c>
    </row>
    <row r="31" spans="1:4" ht="12.75">
      <c r="A31" s="76" t="s">
        <v>126</v>
      </c>
      <c r="B31" s="76" t="s">
        <v>251</v>
      </c>
      <c r="C31" s="76" t="s">
        <v>160</v>
      </c>
      <c r="D31" s="79">
        <v>44400</v>
      </c>
    </row>
    <row r="32" spans="1:4" ht="12.75">
      <c r="A32" s="76" t="s">
        <v>126</v>
      </c>
      <c r="B32" s="76" t="s">
        <v>272</v>
      </c>
      <c r="C32" s="76" t="s">
        <v>160</v>
      </c>
      <c r="D32" s="77">
        <v>44400</v>
      </c>
    </row>
    <row r="33" spans="1:4" ht="12.75">
      <c r="A33" s="76" t="s">
        <v>126</v>
      </c>
      <c r="B33" s="76" t="s">
        <v>287</v>
      </c>
      <c r="C33" s="76" t="s">
        <v>160</v>
      </c>
      <c r="D33" s="77">
        <v>44400</v>
      </c>
    </row>
    <row r="34" spans="1:4" ht="12.75">
      <c r="A34" s="76"/>
      <c r="B34" s="76"/>
      <c r="C34" s="76"/>
      <c r="D34" s="77"/>
    </row>
    <row r="35" ht="12.75">
      <c r="D35" s="80">
        <f>SUM(D31:D34)</f>
        <v>133200</v>
      </c>
    </row>
    <row r="37" spans="1:4" ht="12.75">
      <c r="A37" s="147" t="s">
        <v>30</v>
      </c>
      <c r="B37" s="147"/>
      <c r="C37" s="147"/>
      <c r="D37" s="147"/>
    </row>
    <row r="38" spans="1:4" ht="12.75">
      <c r="A38" s="75" t="s">
        <v>83</v>
      </c>
      <c r="B38" s="75" t="s">
        <v>84</v>
      </c>
      <c r="C38" s="75" t="s">
        <v>85</v>
      </c>
      <c r="D38" s="75" t="s">
        <v>86</v>
      </c>
    </row>
    <row r="39" spans="1:4" ht="12.75">
      <c r="A39" s="76" t="s">
        <v>267</v>
      </c>
      <c r="B39" s="76" t="s">
        <v>268</v>
      </c>
      <c r="C39" s="76" t="s">
        <v>269</v>
      </c>
      <c r="D39" s="77">
        <v>42314</v>
      </c>
    </row>
    <row r="40" ht="12.75">
      <c r="D40" s="80">
        <f>SUM(D39:D39)</f>
        <v>42314</v>
      </c>
    </row>
    <row r="42" spans="1:4" ht="12.75">
      <c r="A42" s="147" t="s">
        <v>49</v>
      </c>
      <c r="B42" s="147"/>
      <c r="C42" s="147"/>
      <c r="D42" s="147"/>
    </row>
    <row r="43" spans="1:4" ht="12.75">
      <c r="A43" s="75" t="s">
        <v>83</v>
      </c>
      <c r="B43" s="75" t="s">
        <v>84</v>
      </c>
      <c r="C43" s="75" t="s">
        <v>85</v>
      </c>
      <c r="D43" s="75" t="s">
        <v>86</v>
      </c>
    </row>
    <row r="44" spans="1:4" ht="12.75">
      <c r="A44" s="76"/>
      <c r="B44" s="76"/>
      <c r="C44" s="76"/>
      <c r="D44" s="77"/>
    </row>
    <row r="45" ht="12.75">
      <c r="D45" s="78">
        <f>SUM(D41)</f>
        <v>0</v>
      </c>
    </row>
    <row r="47" spans="1:4" ht="12.75">
      <c r="A47" s="149" t="s">
        <v>16</v>
      </c>
      <c r="B47" s="149"/>
      <c r="C47" s="149"/>
      <c r="D47" s="149"/>
    </row>
    <row r="48" spans="1:4" ht="12.75">
      <c r="A48" s="75" t="s">
        <v>89</v>
      </c>
      <c r="B48" s="75" t="s">
        <v>84</v>
      </c>
      <c r="C48" s="75" t="s">
        <v>85</v>
      </c>
      <c r="D48" s="76" t="s">
        <v>86</v>
      </c>
    </row>
    <row r="49" spans="1:4" ht="12.75">
      <c r="A49" s="76" t="s">
        <v>281</v>
      </c>
      <c r="B49" s="76" t="s">
        <v>282</v>
      </c>
      <c r="C49" s="76" t="s">
        <v>283</v>
      </c>
      <c r="D49" s="82">
        <v>16764.82</v>
      </c>
    </row>
    <row r="50" spans="1:4" ht="12.75">
      <c r="A50" t="s">
        <v>206</v>
      </c>
      <c r="B50" t="s">
        <v>294</v>
      </c>
      <c r="C50" t="s">
        <v>295</v>
      </c>
      <c r="D50">
        <v>4583</v>
      </c>
    </row>
    <row r="51" spans="1:4" ht="12.75">
      <c r="A51" s="76" t="s">
        <v>206</v>
      </c>
      <c r="B51" s="76" t="s">
        <v>291</v>
      </c>
      <c r="C51" s="76" t="s">
        <v>292</v>
      </c>
      <c r="D51" s="77">
        <v>2100</v>
      </c>
    </row>
    <row r="52" spans="1:4" ht="12.75">
      <c r="A52" s="76"/>
      <c r="B52" s="76"/>
      <c r="C52" s="76"/>
      <c r="D52" s="77">
        <f>SUM(D49:D51)</f>
        <v>23447.82</v>
      </c>
    </row>
    <row r="54" spans="1:4" ht="12.75">
      <c r="A54" s="147" t="s">
        <v>18</v>
      </c>
      <c r="B54" s="147"/>
      <c r="C54" s="147"/>
      <c r="D54" s="147"/>
    </row>
    <row r="55" spans="1:4" ht="12.75">
      <c r="A55" s="75" t="s">
        <v>83</v>
      </c>
      <c r="B55" s="75" t="s">
        <v>84</v>
      </c>
      <c r="C55" s="75" t="s">
        <v>85</v>
      </c>
      <c r="D55" s="75" t="s">
        <v>86</v>
      </c>
    </row>
    <row r="56" spans="1:4" ht="12.75">
      <c r="A56" s="76" t="s">
        <v>257</v>
      </c>
      <c r="B56" s="76" t="s">
        <v>243</v>
      </c>
      <c r="C56" s="76" t="s">
        <v>258</v>
      </c>
      <c r="D56" s="113">
        <v>7000</v>
      </c>
    </row>
    <row r="57" spans="1:4" ht="12.75">
      <c r="A57" s="76"/>
      <c r="B57" s="76"/>
      <c r="C57" s="76"/>
      <c r="D57" s="77"/>
    </row>
    <row r="58" ht="12.75">
      <c r="D58" s="78">
        <f>SUM(D56:D57)</f>
        <v>7000</v>
      </c>
    </row>
    <row r="60" spans="1:4" ht="12.75">
      <c r="A60" s="147" t="s">
        <v>60</v>
      </c>
      <c r="B60" s="147"/>
      <c r="C60" s="147"/>
      <c r="D60" s="147"/>
    </row>
    <row r="61" spans="1:4" ht="12.75">
      <c r="A61" s="75" t="s">
        <v>83</v>
      </c>
      <c r="B61" s="75" t="s">
        <v>84</v>
      </c>
      <c r="C61" s="75" t="s">
        <v>85</v>
      </c>
      <c r="D61" s="75"/>
    </row>
    <row r="62" spans="1:4" ht="12.75">
      <c r="A62" s="76" t="s">
        <v>112</v>
      </c>
      <c r="B62" s="76" t="s">
        <v>288</v>
      </c>
      <c r="C62" s="76" t="s">
        <v>111</v>
      </c>
      <c r="D62" s="77">
        <v>181.93</v>
      </c>
    </row>
    <row r="63" spans="1:4" ht="12.75">
      <c r="A63" s="76" t="s">
        <v>112</v>
      </c>
      <c r="B63" s="76" t="s">
        <v>289</v>
      </c>
      <c r="C63" s="76" t="s">
        <v>111</v>
      </c>
      <c r="D63" s="77">
        <v>200.43</v>
      </c>
    </row>
    <row r="64" spans="1:4" ht="12.75">
      <c r="A64" s="76" t="s">
        <v>112</v>
      </c>
      <c r="B64" s="76" t="s">
        <v>290</v>
      </c>
      <c r="C64" s="76" t="s">
        <v>111</v>
      </c>
      <c r="D64" s="77">
        <v>201.57</v>
      </c>
    </row>
    <row r="65" spans="1:4" ht="12.75">
      <c r="A65" s="76" t="s">
        <v>296</v>
      </c>
      <c r="B65" s="76"/>
      <c r="C65" s="84" t="s">
        <v>203</v>
      </c>
      <c r="D65" s="77">
        <v>1490</v>
      </c>
    </row>
    <row r="66" spans="1:4" ht="12.75">
      <c r="A66" s="76" t="s">
        <v>296</v>
      </c>
      <c r="B66" s="76"/>
      <c r="C66" s="84" t="s">
        <v>203</v>
      </c>
      <c r="D66" s="77">
        <v>439</v>
      </c>
    </row>
    <row r="67" spans="1:4" ht="12.75">
      <c r="A67" s="84" t="s">
        <v>202</v>
      </c>
      <c r="B67" s="76" t="s">
        <v>357</v>
      </c>
      <c r="C67" s="84" t="s">
        <v>203</v>
      </c>
      <c r="D67" s="77">
        <v>1400</v>
      </c>
    </row>
    <row r="68" spans="1:4" ht="12.75">
      <c r="A68" s="84" t="s">
        <v>202</v>
      </c>
      <c r="B68" s="76" t="s">
        <v>358</v>
      </c>
      <c r="C68" s="84" t="s">
        <v>203</v>
      </c>
      <c r="D68" s="77">
        <v>1400</v>
      </c>
    </row>
    <row r="69" spans="1:4" ht="12.75">
      <c r="A69" s="84" t="s">
        <v>202</v>
      </c>
      <c r="B69" s="76" t="s">
        <v>359</v>
      </c>
      <c r="C69" s="84" t="s">
        <v>203</v>
      </c>
      <c r="D69" s="77">
        <v>500</v>
      </c>
    </row>
    <row r="70" spans="1:4" ht="12.75">
      <c r="A70" s="84" t="s">
        <v>202</v>
      </c>
      <c r="B70" s="76" t="s">
        <v>360</v>
      </c>
      <c r="C70" s="110" t="s">
        <v>203</v>
      </c>
      <c r="D70" s="124">
        <v>1400</v>
      </c>
    </row>
    <row r="71" ht="12.75">
      <c r="D71" s="78">
        <f>SUM(D62:D70)</f>
        <v>7212.93</v>
      </c>
    </row>
    <row r="72" spans="1:4" ht="12.75">
      <c r="A72" s="147" t="s">
        <v>90</v>
      </c>
      <c r="B72" s="147"/>
      <c r="C72" s="147"/>
      <c r="D72" s="147"/>
    </row>
    <row r="73" spans="1:4" ht="12.75">
      <c r="A73" s="75" t="s">
        <v>83</v>
      </c>
      <c r="B73" s="75" t="s">
        <v>84</v>
      </c>
      <c r="C73" s="75" t="s">
        <v>85</v>
      </c>
      <c r="D73" s="75" t="s">
        <v>86</v>
      </c>
    </row>
    <row r="74" spans="1:4" ht="12.75">
      <c r="A74" s="76" t="s">
        <v>126</v>
      </c>
      <c r="B74" s="76" t="s">
        <v>253</v>
      </c>
      <c r="C74" s="76" t="s">
        <v>147</v>
      </c>
      <c r="D74" s="83">
        <v>344.11</v>
      </c>
    </row>
    <row r="75" spans="1:4" ht="12.75">
      <c r="A75" s="76" t="s">
        <v>126</v>
      </c>
      <c r="B75" s="76" t="s">
        <v>278</v>
      </c>
      <c r="C75" s="76" t="s">
        <v>147</v>
      </c>
      <c r="D75" s="83">
        <v>344.11</v>
      </c>
    </row>
    <row r="76" spans="1:4" ht="12.75">
      <c r="A76" s="84" t="s">
        <v>202</v>
      </c>
      <c r="B76" s="76" t="s">
        <v>357</v>
      </c>
      <c r="C76" s="84" t="s">
        <v>147</v>
      </c>
      <c r="D76" s="77">
        <v>1040</v>
      </c>
    </row>
    <row r="77" spans="1:4" ht="12.75">
      <c r="A77" s="84" t="s">
        <v>202</v>
      </c>
      <c r="B77" s="76" t="s">
        <v>358</v>
      </c>
      <c r="C77" s="110" t="s">
        <v>147</v>
      </c>
      <c r="D77" s="124">
        <v>1040</v>
      </c>
    </row>
    <row r="78" spans="1:4" ht="12.75">
      <c r="A78" s="84" t="s">
        <v>202</v>
      </c>
      <c r="B78" s="76" t="s">
        <v>360</v>
      </c>
      <c r="C78" s="110" t="s">
        <v>147</v>
      </c>
      <c r="D78" s="124">
        <v>1320</v>
      </c>
    </row>
    <row r="79" ht="12.75">
      <c r="D79" s="78">
        <f>SUM(D74:D78)</f>
        <v>4088.2200000000003</v>
      </c>
    </row>
    <row r="80" spans="1:4" ht="12.75">
      <c r="A80" s="147" t="s">
        <v>91</v>
      </c>
      <c r="B80" s="147"/>
      <c r="C80" s="147"/>
      <c r="D80" s="147"/>
    </row>
    <row r="81" spans="1:4" ht="12.75">
      <c r="A81" s="75" t="s">
        <v>83</v>
      </c>
      <c r="B81" s="75" t="s">
        <v>84</v>
      </c>
      <c r="C81" s="75" t="s">
        <v>85</v>
      </c>
      <c r="D81" s="75" t="s">
        <v>86</v>
      </c>
    </row>
    <row r="82" spans="1:4" ht="12.75">
      <c r="A82" s="76" t="s">
        <v>126</v>
      </c>
      <c r="B82" s="76" t="s">
        <v>254</v>
      </c>
      <c r="C82" s="76" t="s">
        <v>171</v>
      </c>
      <c r="D82" s="77">
        <v>238.45</v>
      </c>
    </row>
    <row r="83" spans="1:4" ht="12.75">
      <c r="A83" s="76" t="s">
        <v>126</v>
      </c>
      <c r="B83" s="76" t="s">
        <v>279</v>
      </c>
      <c r="C83" s="76" t="s">
        <v>171</v>
      </c>
      <c r="D83" s="77">
        <v>186.57</v>
      </c>
    </row>
    <row r="84" spans="1:4" ht="12.75">
      <c r="A84" s="84" t="s">
        <v>202</v>
      </c>
      <c r="B84" s="76" t="s">
        <v>357</v>
      </c>
      <c r="C84" s="84" t="s">
        <v>171</v>
      </c>
      <c r="D84" s="76">
        <v>88.04</v>
      </c>
    </row>
    <row r="85" spans="1:4" ht="12.75">
      <c r="A85" s="84" t="s">
        <v>202</v>
      </c>
      <c r="B85" s="76" t="s">
        <v>358</v>
      </c>
      <c r="C85" s="84" t="s">
        <v>171</v>
      </c>
      <c r="D85" s="76">
        <v>62.06</v>
      </c>
    </row>
    <row r="86" spans="1:4" ht="12.75">
      <c r="A86" s="84" t="s">
        <v>202</v>
      </c>
      <c r="B86" s="76" t="s">
        <v>360</v>
      </c>
      <c r="C86" s="84" t="s">
        <v>171</v>
      </c>
      <c r="D86" s="76">
        <v>69.87</v>
      </c>
    </row>
    <row r="87" spans="1:4" ht="12.75">
      <c r="A87" s="84" t="s">
        <v>206</v>
      </c>
      <c r="B87" s="84" t="s">
        <v>260</v>
      </c>
      <c r="C87" s="84" t="s">
        <v>213</v>
      </c>
      <c r="D87" s="76">
        <v>400</v>
      </c>
    </row>
    <row r="88" spans="1:4" ht="12.75">
      <c r="A88" s="84" t="s">
        <v>206</v>
      </c>
      <c r="B88" s="84" t="s">
        <v>293</v>
      </c>
      <c r="C88" s="84" t="s">
        <v>213</v>
      </c>
      <c r="D88" s="76">
        <v>800</v>
      </c>
    </row>
    <row r="89" spans="1:4" ht="12.75">
      <c r="A89" s="84" t="s">
        <v>206</v>
      </c>
      <c r="B89" s="84" t="s">
        <v>298</v>
      </c>
      <c r="C89" s="84" t="s">
        <v>213</v>
      </c>
      <c r="D89" s="77">
        <v>400</v>
      </c>
    </row>
    <row r="90" spans="1:4" ht="12.75">
      <c r="A90" s="136"/>
      <c r="B90" s="136"/>
      <c r="C90" s="136"/>
      <c r="D90" s="78">
        <f>SUM(D82:D89)</f>
        <v>2244.99</v>
      </c>
    </row>
    <row r="91" spans="1:4" ht="12.75">
      <c r="A91" s="136"/>
      <c r="B91" s="136"/>
      <c r="C91" s="136"/>
      <c r="D91" s="78"/>
    </row>
    <row r="92" spans="1:4" ht="12.75">
      <c r="A92" s="136"/>
      <c r="B92" s="136"/>
      <c r="C92" s="136"/>
      <c r="D92" s="78"/>
    </row>
    <row r="93" spans="1:4" ht="12.75">
      <c r="A93" s="147" t="s">
        <v>92</v>
      </c>
      <c r="B93" s="147"/>
      <c r="C93" s="147"/>
      <c r="D93" s="147"/>
    </row>
    <row r="94" spans="1:4" ht="12.75">
      <c r="A94" s="75" t="s">
        <v>83</v>
      </c>
      <c r="B94" s="75" t="s">
        <v>84</v>
      </c>
      <c r="C94" s="75" t="s">
        <v>85</v>
      </c>
      <c r="D94" s="75" t="s">
        <v>86</v>
      </c>
    </row>
    <row r="95" spans="1:4" ht="12.75">
      <c r="A95" s="81"/>
      <c r="B95" s="81"/>
      <c r="C95" s="81"/>
      <c r="D95" s="82"/>
    </row>
    <row r="96" ht="12.75">
      <c r="D96" s="78">
        <f>SUM(D95)</f>
        <v>0</v>
      </c>
    </row>
    <row r="98" spans="1:4" ht="12.75">
      <c r="A98" s="147" t="s">
        <v>20</v>
      </c>
      <c r="B98" s="147"/>
      <c r="C98" s="147"/>
      <c r="D98" s="147"/>
    </row>
    <row r="99" spans="1:4" ht="12.75">
      <c r="A99" s="75" t="s">
        <v>83</v>
      </c>
      <c r="B99" s="75" t="s">
        <v>84</v>
      </c>
      <c r="C99" s="75" t="s">
        <v>85</v>
      </c>
      <c r="D99" s="75" t="s">
        <v>86</v>
      </c>
    </row>
    <row r="100" spans="1:4" ht="12.75">
      <c r="A100" s="76" t="s">
        <v>176</v>
      </c>
      <c r="B100" s="76" t="s">
        <v>252</v>
      </c>
      <c r="C100" s="76" t="s">
        <v>178</v>
      </c>
      <c r="D100" s="77">
        <v>4400</v>
      </c>
    </row>
    <row r="101" spans="1:4" ht="12.75">
      <c r="A101" s="76" t="s">
        <v>176</v>
      </c>
      <c r="B101" s="76" t="s">
        <v>246</v>
      </c>
      <c r="C101" s="76" t="s">
        <v>178</v>
      </c>
      <c r="D101" s="77">
        <v>4400</v>
      </c>
    </row>
    <row r="102" spans="1:4" ht="12.75">
      <c r="A102" s="76" t="s">
        <v>176</v>
      </c>
      <c r="B102" s="84" t="s">
        <v>274</v>
      </c>
      <c r="C102" s="84" t="s">
        <v>178</v>
      </c>
      <c r="D102" s="77">
        <v>4400</v>
      </c>
    </row>
    <row r="103" ht="12.75">
      <c r="D103" s="78">
        <f>SUM(D100:D102)</f>
        <v>13200</v>
      </c>
    </row>
    <row r="104" spans="1:4" ht="12.75">
      <c r="A104" s="147" t="s">
        <v>93</v>
      </c>
      <c r="B104" s="147"/>
      <c r="C104" s="147"/>
      <c r="D104" s="147"/>
    </row>
    <row r="105" spans="1:4" ht="12.75">
      <c r="A105" s="75" t="s">
        <v>83</v>
      </c>
      <c r="B105" s="75" t="s">
        <v>84</v>
      </c>
      <c r="C105" s="75" t="s">
        <v>85</v>
      </c>
      <c r="D105" s="75" t="s">
        <v>86</v>
      </c>
    </row>
    <row r="106" spans="1:4" ht="12.75">
      <c r="A106" s="76" t="s">
        <v>248</v>
      </c>
      <c r="B106" s="76" t="s">
        <v>249</v>
      </c>
      <c r="C106" s="76" t="s">
        <v>250</v>
      </c>
      <c r="D106" s="77">
        <v>2768.48</v>
      </c>
    </row>
    <row r="107" spans="1:4" ht="12.75">
      <c r="A107" s="76" t="s">
        <v>248</v>
      </c>
      <c r="B107" s="84" t="s">
        <v>255</v>
      </c>
      <c r="C107" s="84" t="s">
        <v>250</v>
      </c>
      <c r="D107" s="77">
        <v>2019.8</v>
      </c>
    </row>
    <row r="108" ht="12.75">
      <c r="D108" s="78">
        <f>SUM(D106:D107)</f>
        <v>4788.28</v>
      </c>
    </row>
    <row r="109" ht="12.75">
      <c r="D109" s="78"/>
    </row>
    <row r="111" spans="1:4" ht="12.75">
      <c r="A111" s="147" t="s">
        <v>53</v>
      </c>
      <c r="B111" s="147"/>
      <c r="C111" s="147"/>
      <c r="D111" s="147"/>
    </row>
    <row r="112" spans="1:4" ht="12.75">
      <c r="A112" s="75" t="s">
        <v>83</v>
      </c>
      <c r="B112" s="75" t="s">
        <v>84</v>
      </c>
      <c r="C112" s="75" t="s">
        <v>85</v>
      </c>
      <c r="D112" s="75" t="s">
        <v>86</v>
      </c>
    </row>
    <row r="113" spans="1:4" ht="12.75">
      <c r="A113" s="76" t="s">
        <v>143</v>
      </c>
      <c r="B113" s="76" t="s">
        <v>259</v>
      </c>
      <c r="C113" s="76" t="s">
        <v>144</v>
      </c>
      <c r="D113" s="77">
        <v>2076</v>
      </c>
    </row>
    <row r="114" spans="1:4" ht="12.75">
      <c r="A114" s="76" t="s">
        <v>299</v>
      </c>
      <c r="B114" s="76"/>
      <c r="C114" s="76" t="s">
        <v>300</v>
      </c>
      <c r="D114" s="77">
        <v>3564</v>
      </c>
    </row>
    <row r="115" spans="1:4" ht="12.75">
      <c r="A115" s="76" t="s">
        <v>206</v>
      </c>
      <c r="B115" s="76" t="s">
        <v>260</v>
      </c>
      <c r="C115" s="76" t="s">
        <v>261</v>
      </c>
      <c r="D115" s="77">
        <v>4000</v>
      </c>
    </row>
    <row r="116" spans="1:4" ht="12.75">
      <c r="A116" s="76" t="s">
        <v>206</v>
      </c>
      <c r="B116" s="76" t="s">
        <v>260</v>
      </c>
      <c r="C116" s="76" t="s">
        <v>214</v>
      </c>
      <c r="D116" s="77">
        <v>4191.5</v>
      </c>
    </row>
    <row r="117" spans="1:4" ht="12.75">
      <c r="A117" s="76" t="s">
        <v>206</v>
      </c>
      <c r="B117" s="76" t="s">
        <v>298</v>
      </c>
      <c r="C117" s="76" t="s">
        <v>167</v>
      </c>
      <c r="D117" s="77">
        <v>1134.8</v>
      </c>
    </row>
    <row r="118" spans="1:4" ht="12.75">
      <c r="A118" s="76" t="s">
        <v>143</v>
      </c>
      <c r="B118" s="76" t="s">
        <v>273</v>
      </c>
      <c r="C118" s="76" t="s">
        <v>144</v>
      </c>
      <c r="D118" s="77">
        <v>1272</v>
      </c>
    </row>
    <row r="119" spans="1:4" ht="12.75">
      <c r="A119" s="76" t="s">
        <v>248</v>
      </c>
      <c r="B119" s="76" t="s">
        <v>249</v>
      </c>
      <c r="C119" s="76" t="s">
        <v>167</v>
      </c>
      <c r="D119" s="77">
        <v>139</v>
      </c>
    </row>
    <row r="120" spans="1:4" ht="12.75">
      <c r="A120" s="76" t="s">
        <v>248</v>
      </c>
      <c r="B120" s="84" t="s">
        <v>255</v>
      </c>
      <c r="C120" s="76" t="s">
        <v>297</v>
      </c>
      <c r="D120" s="77">
        <v>5108.4</v>
      </c>
    </row>
    <row r="121" spans="1:4" ht="12.75">
      <c r="A121" s="76" t="s">
        <v>143</v>
      </c>
      <c r="B121" s="84" t="s">
        <v>285</v>
      </c>
      <c r="C121" s="84" t="s">
        <v>144</v>
      </c>
      <c r="D121" s="77">
        <v>552</v>
      </c>
    </row>
    <row r="122" spans="1:4" ht="12.75">
      <c r="A122" s="76" t="s">
        <v>143</v>
      </c>
      <c r="B122" s="84" t="s">
        <v>286</v>
      </c>
      <c r="C122" s="84" t="s">
        <v>144</v>
      </c>
      <c r="D122" s="77">
        <v>1434</v>
      </c>
    </row>
    <row r="123" spans="1:4" ht="12.75">
      <c r="A123" s="136"/>
      <c r="B123" s="136"/>
      <c r="C123" s="136"/>
      <c r="D123" s="124">
        <f>SUM(D113:D122)</f>
        <v>23471.699999999997</v>
      </c>
    </row>
    <row r="124" spans="1:4" ht="12.75">
      <c r="A124" s="136"/>
      <c r="B124" s="136"/>
      <c r="C124" s="136"/>
      <c r="D124" s="124"/>
    </row>
    <row r="125" spans="1:4" ht="12.75">
      <c r="A125" s="147" t="s">
        <v>94</v>
      </c>
      <c r="B125" s="147"/>
      <c r="C125" s="147"/>
      <c r="D125" s="147"/>
    </row>
    <row r="126" spans="1:4" ht="12.75">
      <c r="A126" s="75" t="s">
        <v>83</v>
      </c>
      <c r="B126" s="75" t="s">
        <v>84</v>
      </c>
      <c r="C126" s="75" t="s">
        <v>85</v>
      </c>
      <c r="D126" s="75" t="s">
        <v>86</v>
      </c>
    </row>
    <row r="127" spans="1:4" ht="12.75">
      <c r="A127" s="76" t="s">
        <v>109</v>
      </c>
      <c r="B127" s="76"/>
      <c r="C127" s="76" t="s">
        <v>110</v>
      </c>
      <c r="D127" s="77">
        <v>1260</v>
      </c>
    </row>
    <row r="128" ht="12.75">
      <c r="D128" s="78">
        <f>SUM(D127)</f>
        <v>1260</v>
      </c>
    </row>
    <row r="130" spans="1:4" ht="12.75">
      <c r="A130" s="147" t="s">
        <v>61</v>
      </c>
      <c r="B130" s="147"/>
      <c r="C130" s="147"/>
      <c r="D130" s="147"/>
    </row>
    <row r="131" spans="1:4" ht="12.75">
      <c r="A131" s="75" t="s">
        <v>83</v>
      </c>
      <c r="B131" s="75" t="s">
        <v>84</v>
      </c>
      <c r="C131" s="75" t="s">
        <v>85</v>
      </c>
      <c r="D131" s="75" t="s">
        <v>86</v>
      </c>
    </row>
    <row r="132" spans="1:4" ht="12.75">
      <c r="A132" s="76"/>
      <c r="B132" s="76"/>
      <c r="C132" s="76"/>
      <c r="D132" s="77"/>
    </row>
    <row r="133" spans="1:4" ht="12.75">
      <c r="A133" s="76"/>
      <c r="B133" s="76"/>
      <c r="C133" s="76"/>
      <c r="D133" s="77"/>
    </row>
    <row r="134" spans="1:4" ht="12.75">
      <c r="A134" s="76"/>
      <c r="B134" s="76"/>
      <c r="C134" s="76"/>
      <c r="D134" s="77"/>
    </row>
    <row r="135" spans="1:4" ht="12.75">
      <c r="A135" s="76"/>
      <c r="B135" s="76"/>
      <c r="C135" s="76"/>
      <c r="D135" s="76"/>
    </row>
    <row r="136" ht="12.75">
      <c r="D136" s="78">
        <f>SUM(D132:D135)</f>
        <v>0</v>
      </c>
    </row>
    <row r="138" spans="1:4" ht="12.75">
      <c r="A138" s="147" t="s">
        <v>108</v>
      </c>
      <c r="B138" s="147"/>
      <c r="C138" s="147"/>
      <c r="D138" s="147"/>
    </row>
    <row r="139" spans="1:4" ht="12.75">
      <c r="A139" s="75" t="s">
        <v>83</v>
      </c>
      <c r="B139" s="75" t="s">
        <v>84</v>
      </c>
      <c r="C139" s="75" t="s">
        <v>85</v>
      </c>
      <c r="D139" s="75"/>
    </row>
    <row r="140" spans="1:4" ht="12.75">
      <c r="A140" s="81" t="s">
        <v>107</v>
      </c>
      <c r="B140" s="81" t="s">
        <v>262</v>
      </c>
      <c r="C140" s="81" t="s">
        <v>263</v>
      </c>
      <c r="D140" s="82">
        <v>70000</v>
      </c>
    </row>
    <row r="141" spans="1:4" ht="12.75">
      <c r="A141" s="81" t="s">
        <v>107</v>
      </c>
      <c r="B141" s="81" t="s">
        <v>264</v>
      </c>
      <c r="C141" s="81" t="s">
        <v>263</v>
      </c>
      <c r="D141" s="77">
        <v>37508.9</v>
      </c>
    </row>
    <row r="142" spans="1:4" ht="12.75">
      <c r="A142" s="81" t="s">
        <v>107</v>
      </c>
      <c r="B142" s="81" t="s">
        <v>275</v>
      </c>
      <c r="C142" s="81" t="s">
        <v>276</v>
      </c>
      <c r="D142" s="124">
        <v>115000</v>
      </c>
    </row>
    <row r="143" spans="1:4" ht="12.75">
      <c r="A143" s="81" t="s">
        <v>107</v>
      </c>
      <c r="B143" s="81" t="s">
        <v>280</v>
      </c>
      <c r="C143" s="81" t="s">
        <v>276</v>
      </c>
      <c r="D143" s="124">
        <v>50000</v>
      </c>
    </row>
    <row r="144" ht="12.75">
      <c r="D144" s="78">
        <f>SUM(D140:D143)</f>
        <v>272508.9</v>
      </c>
    </row>
    <row r="145" spans="1:4" ht="12.75">
      <c r="A145" s="147" t="s">
        <v>95</v>
      </c>
      <c r="B145" s="147"/>
      <c r="C145" s="147"/>
      <c r="D145" s="147"/>
    </row>
    <row r="146" spans="1:4" ht="12.75">
      <c r="A146" s="75" t="s">
        <v>83</v>
      </c>
      <c r="B146" s="75" t="s">
        <v>84</v>
      </c>
      <c r="C146" s="75" t="s">
        <v>85</v>
      </c>
      <c r="D146" s="75" t="s">
        <v>86</v>
      </c>
    </row>
    <row r="148" ht="12.75">
      <c r="D148" s="78"/>
    </row>
    <row r="150" spans="1:4" ht="12.75">
      <c r="A150" s="147" t="s">
        <v>58</v>
      </c>
      <c r="B150" s="147"/>
      <c r="C150" s="147"/>
      <c r="D150" s="147"/>
    </row>
    <row r="151" spans="1:4" ht="12.75">
      <c r="A151" s="75" t="s">
        <v>83</v>
      </c>
      <c r="B151" s="75" t="s">
        <v>84</v>
      </c>
      <c r="C151" s="75" t="s">
        <v>85</v>
      </c>
      <c r="D151" s="75" t="s">
        <v>86</v>
      </c>
    </row>
    <row r="152" spans="1:4" ht="12.75">
      <c r="A152" s="76" t="s">
        <v>152</v>
      </c>
      <c r="B152" s="76" t="s">
        <v>243</v>
      </c>
      <c r="C152" s="76" t="s">
        <v>197</v>
      </c>
      <c r="D152" s="79">
        <v>15000</v>
      </c>
    </row>
    <row r="153" spans="1:4" ht="12.75">
      <c r="A153" s="76" t="s">
        <v>152</v>
      </c>
      <c r="B153" s="76" t="s">
        <v>244</v>
      </c>
      <c r="C153" s="76" t="s">
        <v>198</v>
      </c>
      <c r="D153" s="77">
        <v>15000</v>
      </c>
    </row>
    <row r="154" spans="1:4" ht="12.75">
      <c r="A154" s="76" t="s">
        <v>152</v>
      </c>
      <c r="B154" s="76" t="s">
        <v>245</v>
      </c>
      <c r="C154" s="76" t="s">
        <v>198</v>
      </c>
      <c r="D154" s="77">
        <v>15000</v>
      </c>
    </row>
    <row r="155" spans="1:4" ht="12.75">
      <c r="A155" s="76"/>
      <c r="B155" s="76"/>
      <c r="C155" s="76"/>
      <c r="D155" s="77"/>
    </row>
    <row r="156" ht="12.75">
      <c r="D156" s="78">
        <f>SUM(D152:D155)</f>
        <v>45000</v>
      </c>
    </row>
    <row r="158" spans="1:4" ht="12.75">
      <c r="A158" s="147" t="s">
        <v>96</v>
      </c>
      <c r="B158" s="147"/>
      <c r="C158" s="147"/>
      <c r="D158" s="147"/>
    </row>
    <row r="159" spans="1:4" ht="12.75">
      <c r="A159" s="75" t="s">
        <v>83</v>
      </c>
      <c r="B159" s="75" t="s">
        <v>84</v>
      </c>
      <c r="C159" s="75" t="s">
        <v>85</v>
      </c>
      <c r="D159" s="75" t="s">
        <v>86</v>
      </c>
    </row>
    <row r="160" spans="1:4" ht="12.75">
      <c r="A160" s="76"/>
      <c r="B160" s="76"/>
      <c r="C160" s="76"/>
      <c r="D160" s="77"/>
    </row>
    <row r="161" ht="12.75">
      <c r="D161" s="78">
        <f>SUM(D160:D160)</f>
        <v>0</v>
      </c>
    </row>
    <row r="163" spans="1:4" ht="12.75">
      <c r="A163" s="147" t="s">
        <v>74</v>
      </c>
      <c r="B163" s="147"/>
      <c r="C163" s="147"/>
      <c r="D163" s="147"/>
    </row>
    <row r="164" spans="1:4" ht="12.75">
      <c r="A164" s="75" t="s">
        <v>83</v>
      </c>
      <c r="B164" s="75" t="s">
        <v>84</v>
      </c>
      <c r="C164" s="75" t="s">
        <v>85</v>
      </c>
      <c r="D164" s="75" t="s">
        <v>86</v>
      </c>
    </row>
    <row r="165" spans="1:4" ht="12.75">
      <c r="A165" s="76"/>
      <c r="B165" s="76"/>
      <c r="C165" s="76"/>
      <c r="D165" s="77"/>
    </row>
    <row r="166" ht="12.75">
      <c r="D166" s="78">
        <f>SUM(D165:D165)</f>
        <v>0</v>
      </c>
    </row>
    <row r="168" spans="1:4" ht="12.75">
      <c r="A168" s="147" t="s">
        <v>64</v>
      </c>
      <c r="B168" s="147"/>
      <c r="C168" s="147"/>
      <c r="D168" s="147"/>
    </row>
    <row r="169" spans="1:4" ht="12.75">
      <c r="A169" s="75" t="s">
        <v>83</v>
      </c>
      <c r="B169" s="75" t="s">
        <v>84</v>
      </c>
      <c r="C169" s="75" t="s">
        <v>85</v>
      </c>
      <c r="D169" s="75" t="s">
        <v>86</v>
      </c>
    </row>
    <row r="170" spans="1:4" ht="12.75">
      <c r="A170" s="76"/>
      <c r="B170" s="76"/>
      <c r="C170" s="76"/>
      <c r="D170" s="77"/>
    </row>
    <row r="171" spans="1:4" ht="12.75">
      <c r="A171" s="76"/>
      <c r="B171" s="76"/>
      <c r="C171" s="76"/>
      <c r="D171" s="77"/>
    </row>
    <row r="172" ht="12.75">
      <c r="D172" s="78">
        <f>SUM(D170:D170)</f>
        <v>0</v>
      </c>
    </row>
    <row r="174" spans="1:4" ht="12.75">
      <c r="A174" s="147" t="s">
        <v>65</v>
      </c>
      <c r="B174" s="147"/>
      <c r="C174" s="147"/>
      <c r="D174" s="147"/>
    </row>
    <row r="175" spans="1:4" ht="12.75">
      <c r="A175" s="75" t="s">
        <v>83</v>
      </c>
      <c r="B175" s="75" t="s">
        <v>84</v>
      </c>
      <c r="C175" s="75" t="s">
        <v>85</v>
      </c>
      <c r="D175" s="75" t="s">
        <v>86</v>
      </c>
    </row>
    <row r="176" spans="1:4" ht="12.75">
      <c r="A176" s="76"/>
      <c r="B176" s="76"/>
      <c r="C176" s="76"/>
      <c r="D176" s="77"/>
    </row>
    <row r="177" ht="12.75">
      <c r="D177" s="78">
        <f>SUM(D176:D176)</f>
        <v>0</v>
      </c>
    </row>
    <row r="179" spans="1:4" ht="12.75">
      <c r="A179" s="147" t="s">
        <v>71</v>
      </c>
      <c r="B179" s="147"/>
      <c r="C179" s="147"/>
      <c r="D179" s="147"/>
    </row>
    <row r="180" spans="1:4" ht="12.75">
      <c r="A180" s="75" t="s">
        <v>83</v>
      </c>
      <c r="B180" s="75" t="s">
        <v>84</v>
      </c>
      <c r="C180" s="75" t="s">
        <v>85</v>
      </c>
      <c r="D180" s="75" t="s">
        <v>86</v>
      </c>
    </row>
    <row r="181" spans="1:4" ht="12.75">
      <c r="A181" s="76" t="s">
        <v>129</v>
      </c>
      <c r="B181" s="76" t="s">
        <v>247</v>
      </c>
      <c r="C181" s="76" t="s">
        <v>131</v>
      </c>
      <c r="D181" s="79">
        <v>690</v>
      </c>
    </row>
    <row r="182" spans="1:4" ht="12.75">
      <c r="A182" s="76" t="s">
        <v>129</v>
      </c>
      <c r="B182" s="76" t="s">
        <v>256</v>
      </c>
      <c r="C182" s="76" t="s">
        <v>131</v>
      </c>
      <c r="D182" s="79">
        <v>690</v>
      </c>
    </row>
    <row r="183" spans="1:4" ht="12.75">
      <c r="A183" s="76" t="s">
        <v>129</v>
      </c>
      <c r="B183" s="84" t="s">
        <v>277</v>
      </c>
      <c r="C183" s="84" t="s">
        <v>131</v>
      </c>
      <c r="D183" s="77">
        <v>690</v>
      </c>
    </row>
    <row r="184" ht="12.75">
      <c r="D184" s="78">
        <f>SUM(D181:D183)</f>
        <v>2070</v>
      </c>
    </row>
    <row r="186" spans="1:4" ht="12.75">
      <c r="A186" s="147" t="s">
        <v>82</v>
      </c>
      <c r="B186" s="147"/>
      <c r="C186" s="147"/>
      <c r="D186" s="147"/>
    </row>
    <row r="187" spans="1:4" ht="12.75">
      <c r="A187" s="75" t="s">
        <v>83</v>
      </c>
      <c r="B187" s="75" t="s">
        <v>84</v>
      </c>
      <c r="C187" s="75" t="s">
        <v>85</v>
      </c>
      <c r="D187" s="75" t="s">
        <v>86</v>
      </c>
    </row>
    <row r="188" spans="1:4" ht="12.75">
      <c r="A188" s="76"/>
      <c r="B188" s="76"/>
      <c r="C188" s="76"/>
      <c r="D188" s="77"/>
    </row>
    <row r="189" ht="12.75">
      <c r="D189" s="78">
        <f>SUM(D188:D188)</f>
        <v>0</v>
      </c>
    </row>
  </sheetData>
  <sheetProtection/>
  <mergeCells count="27">
    <mergeCell ref="A174:D174"/>
    <mergeCell ref="A179:D179"/>
    <mergeCell ref="A186:D186"/>
    <mergeCell ref="A138:D138"/>
    <mergeCell ref="A145:D145"/>
    <mergeCell ref="A150:D150"/>
    <mergeCell ref="A158:D158"/>
    <mergeCell ref="A163:D163"/>
    <mergeCell ref="A168:D168"/>
    <mergeCell ref="A93:D93"/>
    <mergeCell ref="A98:D98"/>
    <mergeCell ref="A104:D104"/>
    <mergeCell ref="A111:D111"/>
    <mergeCell ref="A125:D125"/>
    <mergeCell ref="A130:D130"/>
    <mergeCell ref="A42:D42"/>
    <mergeCell ref="A47:D47"/>
    <mergeCell ref="A54:D54"/>
    <mergeCell ref="A60:D60"/>
    <mergeCell ref="A72:D72"/>
    <mergeCell ref="A80:D80"/>
    <mergeCell ref="A1:D1"/>
    <mergeCell ref="A9:D9"/>
    <mergeCell ref="A17:D17"/>
    <mergeCell ref="A23:D23"/>
    <mergeCell ref="A29:D29"/>
    <mergeCell ref="A37:D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47.75390625" style="0" customWidth="1"/>
    <col min="2" max="2" width="31.875" style="0" customWidth="1"/>
    <col min="3" max="3" width="38.375" style="0" customWidth="1"/>
    <col min="4" max="4" width="30.25390625" style="0" customWidth="1"/>
  </cols>
  <sheetData>
    <row r="1" spans="1:4" ht="12.75">
      <c r="A1" s="149" t="s">
        <v>28</v>
      </c>
      <c r="B1" s="149"/>
      <c r="C1" s="149"/>
      <c r="D1" s="149"/>
    </row>
    <row r="2" spans="1:4" ht="12.75">
      <c r="A2" s="75" t="s">
        <v>83</v>
      </c>
      <c r="B2" s="75" t="s">
        <v>84</v>
      </c>
      <c r="C2" s="75" t="s">
        <v>85</v>
      </c>
      <c r="D2" s="75" t="s">
        <v>86</v>
      </c>
    </row>
    <row r="3" spans="1:4" ht="12.75">
      <c r="A3" s="76"/>
      <c r="B3" s="76"/>
      <c r="C3" s="76" t="s">
        <v>301</v>
      </c>
      <c r="D3" s="77">
        <v>275692.98</v>
      </c>
    </row>
    <row r="4" spans="1:4" ht="12.75">
      <c r="A4" s="76"/>
      <c r="B4" s="76"/>
      <c r="C4" s="76" t="s">
        <v>302</v>
      </c>
      <c r="D4" s="77">
        <v>250401.56</v>
      </c>
    </row>
    <row r="5" spans="1:4" ht="12.75">
      <c r="A5" s="76"/>
      <c r="B5" s="76"/>
      <c r="C5" s="76" t="s">
        <v>303</v>
      </c>
      <c r="D5" s="77">
        <v>316643.03</v>
      </c>
    </row>
    <row r="6" spans="1:4" ht="12.75">
      <c r="A6" s="76"/>
      <c r="B6" s="76"/>
      <c r="C6" s="76"/>
      <c r="D6" s="77"/>
    </row>
    <row r="7" ht="12.75">
      <c r="D7" s="78">
        <f>SUM(D3:D6)</f>
        <v>842737.5700000001</v>
      </c>
    </row>
    <row r="9" spans="1:4" ht="12.75">
      <c r="A9" s="149" t="s">
        <v>59</v>
      </c>
      <c r="B9" s="149"/>
      <c r="C9" s="149"/>
      <c r="D9" s="149"/>
    </row>
    <row r="10" spans="1:4" ht="12.75">
      <c r="A10" s="75" t="s">
        <v>83</v>
      </c>
      <c r="B10" s="75" t="s">
        <v>84</v>
      </c>
      <c r="C10" s="75" t="s">
        <v>85</v>
      </c>
      <c r="D10" s="75" t="s">
        <v>86</v>
      </c>
    </row>
    <row r="11" spans="1:4" ht="12.75">
      <c r="A11" s="76"/>
      <c r="B11" s="76"/>
      <c r="C11" s="76" t="s">
        <v>301</v>
      </c>
      <c r="D11" s="77">
        <v>131592.51</v>
      </c>
    </row>
    <row r="12" spans="1:4" ht="12.75">
      <c r="A12" s="76"/>
      <c r="B12" s="76"/>
      <c r="C12" s="76" t="s">
        <v>302</v>
      </c>
      <c r="D12" s="77">
        <v>120916.73</v>
      </c>
    </row>
    <row r="13" spans="1:4" ht="12.75">
      <c r="A13" s="76"/>
      <c r="B13" s="76"/>
      <c r="C13" s="76" t="s">
        <v>303</v>
      </c>
      <c r="D13" s="77">
        <v>153476.49</v>
      </c>
    </row>
    <row r="14" spans="1:4" ht="12.75">
      <c r="A14" s="76"/>
      <c r="B14" s="76"/>
      <c r="C14" s="76"/>
      <c r="D14" s="77"/>
    </row>
    <row r="15" ht="12.75">
      <c r="D15" s="78">
        <f>SUM(D11:D14)</f>
        <v>405985.73</v>
      </c>
    </row>
    <row r="16" ht="12.75">
      <c r="D16" s="78"/>
    </row>
    <row r="17" spans="1:4" ht="12.75">
      <c r="A17" s="149" t="s">
        <v>87</v>
      </c>
      <c r="B17" s="149"/>
      <c r="C17" s="149"/>
      <c r="D17" s="149"/>
    </row>
    <row r="18" spans="1:4" ht="12.75">
      <c r="A18" s="75" t="s">
        <v>83</v>
      </c>
      <c r="B18" s="75" t="s">
        <v>84</v>
      </c>
      <c r="C18" s="75" t="s">
        <v>85</v>
      </c>
      <c r="D18" s="75" t="s">
        <v>86</v>
      </c>
    </row>
    <row r="19" spans="1:4" ht="12.75">
      <c r="A19" s="76"/>
      <c r="B19" s="76"/>
      <c r="C19" s="76" t="s">
        <v>304</v>
      </c>
      <c r="D19" s="77">
        <v>15676</v>
      </c>
    </row>
    <row r="20" spans="1:4" ht="12.75">
      <c r="A20" s="76"/>
      <c r="B20" s="76"/>
      <c r="C20" s="76"/>
      <c r="D20" s="77"/>
    </row>
    <row r="21" ht="12.75">
      <c r="D21" s="78">
        <f>SUM(D19:D20)</f>
        <v>15676</v>
      </c>
    </row>
    <row r="22" ht="12.75">
      <c r="D22" s="78"/>
    </row>
    <row r="23" spans="1:4" ht="12.75">
      <c r="A23" s="149" t="s">
        <v>88</v>
      </c>
      <c r="B23" s="149"/>
      <c r="C23" s="149"/>
      <c r="D23" s="149"/>
    </row>
    <row r="24" spans="1:4" ht="12.75">
      <c r="A24" s="75" t="s">
        <v>83</v>
      </c>
      <c r="B24" s="75" t="s">
        <v>84</v>
      </c>
      <c r="C24" s="75" t="s">
        <v>85</v>
      </c>
      <c r="D24" s="75" t="s">
        <v>86</v>
      </c>
    </row>
    <row r="25" spans="1:4" ht="12.75">
      <c r="A25" s="75"/>
      <c r="B25" s="75"/>
      <c r="C25" s="76" t="s">
        <v>305</v>
      </c>
      <c r="D25" s="82">
        <v>275</v>
      </c>
    </row>
    <row r="26" spans="1:4" ht="12.75">
      <c r="A26" s="76"/>
      <c r="B26" s="76"/>
      <c r="C26" s="76"/>
      <c r="D26" s="77"/>
    </row>
    <row r="27" ht="12.75">
      <c r="D27" s="78">
        <f>SUM(D25:D26)</f>
        <v>275</v>
      </c>
    </row>
    <row r="28" ht="12.75">
      <c r="D28" s="78"/>
    </row>
    <row r="29" spans="1:4" ht="12.75">
      <c r="A29" s="149" t="s">
        <v>29</v>
      </c>
      <c r="B29" s="149"/>
      <c r="C29" s="149"/>
      <c r="D29" s="149"/>
    </row>
    <row r="30" spans="1:4" ht="12.75">
      <c r="A30" s="75" t="s">
        <v>83</v>
      </c>
      <c r="B30" s="75" t="s">
        <v>84</v>
      </c>
      <c r="C30" s="75" t="s">
        <v>85</v>
      </c>
      <c r="D30" s="75" t="s">
        <v>86</v>
      </c>
    </row>
    <row r="31" spans="1:4" ht="12.75">
      <c r="A31" s="76" t="s">
        <v>126</v>
      </c>
      <c r="B31" s="76" t="s">
        <v>311</v>
      </c>
      <c r="C31" s="76" t="s">
        <v>160</v>
      </c>
      <c r="D31" s="79">
        <v>44400</v>
      </c>
    </row>
    <row r="32" spans="1:4" ht="12.75">
      <c r="A32" s="76" t="s">
        <v>126</v>
      </c>
      <c r="B32" s="76" t="s">
        <v>323</v>
      </c>
      <c r="C32" s="76" t="s">
        <v>160</v>
      </c>
      <c r="D32" s="77">
        <v>44400</v>
      </c>
    </row>
    <row r="33" spans="1:4" ht="12.75">
      <c r="A33" s="76" t="s">
        <v>126</v>
      </c>
      <c r="B33" s="76" t="s">
        <v>306</v>
      </c>
      <c r="C33" s="76" t="s">
        <v>160</v>
      </c>
      <c r="D33" s="77">
        <v>44400</v>
      </c>
    </row>
    <row r="34" spans="1:4" ht="12.75">
      <c r="A34" s="76"/>
      <c r="B34" s="76"/>
      <c r="C34" s="76"/>
      <c r="D34" s="77"/>
    </row>
    <row r="35" ht="12.75">
      <c r="D35" s="80">
        <f>SUM(D31:D34)</f>
        <v>133200</v>
      </c>
    </row>
    <row r="37" spans="1:4" ht="12.75">
      <c r="A37" s="147" t="s">
        <v>30</v>
      </c>
      <c r="B37" s="147"/>
      <c r="C37" s="147"/>
      <c r="D37" s="147"/>
    </row>
    <row r="38" spans="1:4" ht="12.75">
      <c r="A38" s="75" t="s">
        <v>83</v>
      </c>
      <c r="B38" s="75" t="s">
        <v>84</v>
      </c>
      <c r="C38" s="75" t="s">
        <v>85</v>
      </c>
      <c r="D38" s="75" t="s">
        <v>86</v>
      </c>
    </row>
    <row r="39" spans="1:4" ht="12.75">
      <c r="A39" s="76" t="s">
        <v>267</v>
      </c>
      <c r="B39" s="76" t="s">
        <v>312</v>
      </c>
      <c r="C39" s="76" t="s">
        <v>269</v>
      </c>
      <c r="D39" s="77">
        <v>9640</v>
      </c>
    </row>
    <row r="40" ht="12.75">
      <c r="D40" s="80">
        <f>SUM(D39:D39)</f>
        <v>9640</v>
      </c>
    </row>
    <row r="42" spans="1:4" ht="12.75">
      <c r="A42" s="147" t="s">
        <v>49</v>
      </c>
      <c r="B42" s="147"/>
      <c r="C42" s="147"/>
      <c r="D42" s="147"/>
    </row>
    <row r="43" spans="1:4" ht="12.75">
      <c r="A43" s="75" t="s">
        <v>83</v>
      </c>
      <c r="B43" s="75" t="s">
        <v>84</v>
      </c>
      <c r="C43" s="75" t="s">
        <v>85</v>
      </c>
      <c r="D43" s="75" t="s">
        <v>86</v>
      </c>
    </row>
    <row r="44" spans="1:4" ht="12.75">
      <c r="A44" s="76"/>
      <c r="B44" s="76"/>
      <c r="C44" s="76"/>
      <c r="D44" s="77"/>
    </row>
    <row r="45" ht="12.75">
      <c r="D45" s="78">
        <f>SUM(D41)</f>
        <v>0</v>
      </c>
    </row>
    <row r="47" spans="1:4" ht="12.75">
      <c r="A47" s="149" t="s">
        <v>16</v>
      </c>
      <c r="B47" s="149"/>
      <c r="C47" s="149"/>
      <c r="D47" s="149"/>
    </row>
    <row r="48" spans="1:4" ht="12.75">
      <c r="A48" s="75" t="s">
        <v>89</v>
      </c>
      <c r="B48" s="75" t="s">
        <v>84</v>
      </c>
      <c r="C48" s="75" t="s">
        <v>85</v>
      </c>
      <c r="D48" s="76" t="s">
        <v>86</v>
      </c>
    </row>
    <row r="49" spans="1:4" ht="12.75">
      <c r="A49" s="76" t="s">
        <v>281</v>
      </c>
      <c r="B49" s="76" t="s">
        <v>332</v>
      </c>
      <c r="C49" s="76" t="s">
        <v>340</v>
      </c>
      <c r="D49" s="82">
        <v>4720</v>
      </c>
    </row>
    <row r="50" spans="1:4" ht="12.75">
      <c r="A50" t="s">
        <v>206</v>
      </c>
      <c r="B50" t="s">
        <v>333</v>
      </c>
      <c r="C50" t="s">
        <v>211</v>
      </c>
      <c r="D50" s="140">
        <v>6307</v>
      </c>
    </row>
    <row r="51" spans="1:4" ht="12.75">
      <c r="A51" s="76" t="s">
        <v>206</v>
      </c>
      <c r="B51" s="76" t="s">
        <v>337</v>
      </c>
      <c r="C51" s="76" t="s">
        <v>211</v>
      </c>
      <c r="D51" s="77">
        <v>7114</v>
      </c>
    </row>
    <row r="52" spans="1:4" ht="12.75">
      <c r="A52" s="76" t="s">
        <v>206</v>
      </c>
      <c r="B52" s="76" t="s">
        <v>338</v>
      </c>
      <c r="C52" s="76" t="s">
        <v>339</v>
      </c>
      <c r="D52" s="77">
        <v>3728</v>
      </c>
    </row>
    <row r="53" spans="1:4" ht="12.75">
      <c r="A53" s="84" t="s">
        <v>206</v>
      </c>
      <c r="B53" s="84" t="s">
        <v>341</v>
      </c>
      <c r="C53" s="84" t="s">
        <v>211</v>
      </c>
      <c r="D53" s="141">
        <v>6499</v>
      </c>
    </row>
    <row r="54" spans="1:4" ht="12.75">
      <c r="A54" s="136"/>
      <c r="B54" s="136"/>
      <c r="C54" s="136"/>
      <c r="D54" s="78">
        <f>SUM(D49:D53)</f>
        <v>28368</v>
      </c>
    </row>
    <row r="55" spans="1:4" ht="12.75">
      <c r="A55" s="147" t="s">
        <v>18</v>
      </c>
      <c r="B55" s="147"/>
      <c r="C55" s="147"/>
      <c r="D55" s="147"/>
    </row>
    <row r="56" spans="1:4" ht="12.75">
      <c r="A56" s="75" t="s">
        <v>83</v>
      </c>
      <c r="B56" s="75" t="s">
        <v>84</v>
      </c>
      <c r="C56" s="75" t="s">
        <v>85</v>
      </c>
      <c r="D56" s="75" t="s">
        <v>86</v>
      </c>
    </row>
    <row r="57" spans="1:4" ht="12.75">
      <c r="A57" s="76" t="s">
        <v>257</v>
      </c>
      <c r="B57" s="76" t="s">
        <v>243</v>
      </c>
      <c r="C57" s="76" t="s">
        <v>307</v>
      </c>
      <c r="D57" s="113">
        <v>13000</v>
      </c>
    </row>
    <row r="58" spans="1:4" ht="12.75">
      <c r="A58" s="76"/>
      <c r="B58" s="76"/>
      <c r="C58" s="76"/>
      <c r="D58" s="77"/>
    </row>
    <row r="59" ht="12.75">
      <c r="D59" s="78">
        <f>SUM(D57:D58)</f>
        <v>13000</v>
      </c>
    </row>
    <row r="61" spans="1:4" ht="12.75">
      <c r="A61" s="147" t="s">
        <v>60</v>
      </c>
      <c r="B61" s="147"/>
      <c r="C61" s="147"/>
      <c r="D61" s="147"/>
    </row>
    <row r="62" spans="1:4" ht="12.75">
      <c r="A62" s="75" t="s">
        <v>83</v>
      </c>
      <c r="B62" s="75" t="s">
        <v>84</v>
      </c>
      <c r="C62" s="75" t="s">
        <v>85</v>
      </c>
      <c r="D62" s="75"/>
    </row>
    <row r="63" spans="1:4" ht="12.75">
      <c r="A63" s="76" t="s">
        <v>112</v>
      </c>
      <c r="B63" s="76" t="s">
        <v>344</v>
      </c>
      <c r="C63" s="76" t="s">
        <v>111</v>
      </c>
      <c r="D63" s="77">
        <v>215.48</v>
      </c>
    </row>
    <row r="64" spans="1:4" ht="12.75">
      <c r="A64" s="76" t="s">
        <v>112</v>
      </c>
      <c r="B64" s="76" t="s">
        <v>345</v>
      </c>
      <c r="C64" s="76" t="s">
        <v>111</v>
      </c>
      <c r="D64" s="77">
        <v>201.57</v>
      </c>
    </row>
    <row r="65" spans="1:4" ht="12.75">
      <c r="A65" s="76" t="s">
        <v>112</v>
      </c>
      <c r="B65" s="76" t="s">
        <v>346</v>
      </c>
      <c r="C65" s="76" t="s">
        <v>111</v>
      </c>
      <c r="D65" s="77">
        <v>215.48</v>
      </c>
    </row>
    <row r="66" spans="1:4" ht="12.75">
      <c r="A66" s="84" t="s">
        <v>202</v>
      </c>
      <c r="B66" s="76" t="s">
        <v>318</v>
      </c>
      <c r="C66" s="84" t="s">
        <v>203</v>
      </c>
      <c r="D66" s="77">
        <v>1400</v>
      </c>
    </row>
    <row r="67" spans="1:4" ht="12.75">
      <c r="A67" s="84" t="s">
        <v>202</v>
      </c>
      <c r="B67" s="76" t="s">
        <v>324</v>
      </c>
      <c r="C67" s="84" t="s">
        <v>203</v>
      </c>
      <c r="D67" s="77">
        <v>1400</v>
      </c>
    </row>
    <row r="68" spans="1:4" ht="12.75">
      <c r="A68" s="84" t="s">
        <v>202</v>
      </c>
      <c r="B68" s="76" t="s">
        <v>348</v>
      </c>
      <c r="C68" s="84" t="s">
        <v>203</v>
      </c>
      <c r="D68" s="77">
        <v>1400</v>
      </c>
    </row>
    <row r="69" ht="12.75">
      <c r="D69" s="78">
        <f>SUM(D63:D68)</f>
        <v>4832.53</v>
      </c>
    </row>
    <row r="70" spans="1:4" ht="12.75">
      <c r="A70" s="147" t="s">
        <v>90</v>
      </c>
      <c r="B70" s="147"/>
      <c r="C70" s="147"/>
      <c r="D70" s="147"/>
    </row>
    <row r="71" spans="1:4" ht="12.75">
      <c r="A71" s="75" t="s">
        <v>83</v>
      </c>
      <c r="B71" s="75" t="s">
        <v>84</v>
      </c>
      <c r="C71" s="75" t="s">
        <v>85</v>
      </c>
      <c r="D71" s="75" t="s">
        <v>86</v>
      </c>
    </row>
    <row r="72" spans="1:4" ht="12.75">
      <c r="A72" s="84" t="s">
        <v>202</v>
      </c>
      <c r="B72" s="76" t="s">
        <v>318</v>
      </c>
      <c r="C72" s="76" t="s">
        <v>147</v>
      </c>
      <c r="D72" s="83">
        <v>1640</v>
      </c>
    </row>
    <row r="73" spans="1:4" ht="12.75">
      <c r="A73" s="84" t="s">
        <v>202</v>
      </c>
      <c r="B73" s="76" t="s">
        <v>324</v>
      </c>
      <c r="C73" s="76" t="s">
        <v>147</v>
      </c>
      <c r="D73" s="83">
        <v>1640</v>
      </c>
    </row>
    <row r="74" spans="1:4" ht="12.75">
      <c r="A74" s="84" t="s">
        <v>202</v>
      </c>
      <c r="B74" s="76" t="s">
        <v>348</v>
      </c>
      <c r="C74" s="136" t="s">
        <v>147</v>
      </c>
      <c r="D74" s="77">
        <v>1640</v>
      </c>
    </row>
    <row r="75" ht="12.75">
      <c r="D75" s="124">
        <f>SUM(D72:D74)</f>
        <v>4920</v>
      </c>
    </row>
    <row r="76" spans="2:4" ht="12.75">
      <c r="B76" s="139" t="s">
        <v>91</v>
      </c>
      <c r="C76" s="137"/>
      <c r="D76" s="78"/>
    </row>
    <row r="77" spans="1:4" ht="12.75">
      <c r="A77" s="75" t="s">
        <v>83</v>
      </c>
      <c r="B77" s="75" t="s">
        <v>84</v>
      </c>
      <c r="C77" s="75" t="s">
        <v>85</v>
      </c>
      <c r="D77" s="75" t="s">
        <v>86</v>
      </c>
    </row>
    <row r="78" spans="1:4" ht="12.75">
      <c r="A78" s="84" t="s">
        <v>202</v>
      </c>
      <c r="B78" s="76" t="s">
        <v>318</v>
      </c>
      <c r="C78" s="76" t="s">
        <v>171</v>
      </c>
      <c r="D78">
        <v>124.3</v>
      </c>
    </row>
    <row r="79" spans="1:4" ht="12.75">
      <c r="A79" s="84" t="s">
        <v>202</v>
      </c>
      <c r="B79" s="76" t="s">
        <v>324</v>
      </c>
      <c r="C79" s="76" t="s">
        <v>171</v>
      </c>
      <c r="D79" s="77">
        <v>161.95</v>
      </c>
    </row>
    <row r="80" spans="1:4" ht="12.75">
      <c r="A80" s="84" t="s">
        <v>202</v>
      </c>
      <c r="B80" s="76" t="s">
        <v>348</v>
      </c>
      <c r="C80" s="84" t="s">
        <v>171</v>
      </c>
      <c r="D80" s="77">
        <v>137.16</v>
      </c>
    </row>
    <row r="81" spans="1:4" ht="12.75">
      <c r="A81" s="84" t="s">
        <v>206</v>
      </c>
      <c r="B81" s="84" t="s">
        <v>336</v>
      </c>
      <c r="C81" s="84" t="s">
        <v>213</v>
      </c>
      <c r="D81" s="76">
        <v>400</v>
      </c>
    </row>
    <row r="82" spans="1:4" ht="12.75">
      <c r="A82" s="84" t="s">
        <v>206</v>
      </c>
      <c r="B82" s="84" t="s">
        <v>342</v>
      </c>
      <c r="C82" s="84" t="s">
        <v>213</v>
      </c>
      <c r="D82" s="76">
        <v>400</v>
      </c>
    </row>
    <row r="83" spans="1:4" ht="12.75">
      <c r="A83" s="136"/>
      <c r="B83" s="136"/>
      <c r="C83" s="136"/>
      <c r="D83" s="78">
        <f>SUM(D78:D82)</f>
        <v>1223.4099999999999</v>
      </c>
    </row>
    <row r="84" spans="1:4" ht="12.75">
      <c r="A84" s="136"/>
      <c r="B84" s="136"/>
      <c r="C84" s="136"/>
      <c r="D84" s="78"/>
    </row>
    <row r="85" spans="2:4" ht="12.75">
      <c r="B85" s="137" t="s">
        <v>92</v>
      </c>
      <c r="C85" s="137"/>
      <c r="D85" s="78"/>
    </row>
    <row r="86" spans="1:4" ht="12.75">
      <c r="A86" s="75" t="s">
        <v>83</v>
      </c>
      <c r="B86" s="75" t="s">
        <v>84</v>
      </c>
      <c r="C86" s="75" t="s">
        <v>85</v>
      </c>
      <c r="D86" s="75" t="s">
        <v>86</v>
      </c>
    </row>
    <row r="87" spans="1:3" ht="12.75">
      <c r="A87" s="81"/>
      <c r="B87" s="81"/>
      <c r="C87" s="81"/>
    </row>
    <row r="88" ht="12.75">
      <c r="D88" s="82"/>
    </row>
    <row r="89" ht="12.75">
      <c r="D89" s="78">
        <f>SUM(D88)</f>
        <v>0</v>
      </c>
    </row>
    <row r="90" spans="2:3" ht="12.75">
      <c r="B90" s="137" t="s">
        <v>20</v>
      </c>
      <c r="C90" s="137"/>
    </row>
    <row r="91" spans="1:4" ht="12.75">
      <c r="A91" s="75" t="s">
        <v>83</v>
      </c>
      <c r="B91" s="75" t="s">
        <v>84</v>
      </c>
      <c r="C91" s="75" t="s">
        <v>85</v>
      </c>
      <c r="D91" s="75" t="s">
        <v>86</v>
      </c>
    </row>
    <row r="92" spans="1:4" ht="12.75">
      <c r="A92" s="76" t="s">
        <v>176</v>
      </c>
      <c r="B92" s="76" t="s">
        <v>316</v>
      </c>
      <c r="C92" s="76" t="s">
        <v>178</v>
      </c>
      <c r="D92" s="78">
        <v>4400</v>
      </c>
    </row>
    <row r="93" spans="1:4" ht="12.75">
      <c r="A93" s="76" t="s">
        <v>132</v>
      </c>
      <c r="B93" s="76" t="s">
        <v>314</v>
      </c>
      <c r="C93" s="76" t="s">
        <v>169</v>
      </c>
      <c r="D93" s="78">
        <v>1280</v>
      </c>
    </row>
    <row r="94" spans="1:4" ht="12.75">
      <c r="A94" s="76" t="s">
        <v>321</v>
      </c>
      <c r="B94" s="76" t="s">
        <v>322</v>
      </c>
      <c r="C94" s="76" t="s">
        <v>178</v>
      </c>
      <c r="D94" s="77">
        <v>4400</v>
      </c>
    </row>
    <row r="95" spans="1:4" ht="12.75">
      <c r="A95" s="76" t="s">
        <v>321</v>
      </c>
      <c r="B95" s="84" t="s">
        <v>326</v>
      </c>
      <c r="C95" s="84" t="s">
        <v>178</v>
      </c>
      <c r="D95" s="77">
        <v>4400</v>
      </c>
    </row>
    <row r="96" ht="12.75">
      <c r="D96" s="77">
        <f>SUM(D92:D95)</f>
        <v>14480</v>
      </c>
    </row>
    <row r="97" spans="2:4" ht="12.75">
      <c r="B97" s="137" t="s">
        <v>93</v>
      </c>
      <c r="C97" s="137"/>
      <c r="D97" s="78"/>
    </row>
    <row r="98" spans="1:4" ht="12.75">
      <c r="A98" s="75" t="s">
        <v>83</v>
      </c>
      <c r="B98" s="75" t="s">
        <v>84</v>
      </c>
      <c r="C98" s="75" t="s">
        <v>85</v>
      </c>
      <c r="D98" s="75" t="s">
        <v>86</v>
      </c>
    </row>
    <row r="99" spans="1:4" ht="12.75">
      <c r="A99" s="76" t="s">
        <v>248</v>
      </c>
      <c r="B99" s="76" t="s">
        <v>313</v>
      </c>
      <c r="C99" s="76" t="s">
        <v>250</v>
      </c>
      <c r="D99" s="138">
        <v>4726.04</v>
      </c>
    </row>
    <row r="100" ht="12.75">
      <c r="D100" s="77">
        <f>SUM(D99)</f>
        <v>4726.04</v>
      </c>
    </row>
    <row r="101" ht="12.75">
      <c r="D101" s="78"/>
    </row>
    <row r="102" ht="12.75">
      <c r="D102" s="78"/>
    </row>
    <row r="103" spans="2:3" ht="12.75">
      <c r="B103" s="137" t="s">
        <v>53</v>
      </c>
      <c r="C103" s="137"/>
    </row>
    <row r="104" spans="1:4" ht="12.75">
      <c r="A104" s="75" t="s">
        <v>83</v>
      </c>
      <c r="B104" s="75" t="s">
        <v>84</v>
      </c>
      <c r="C104" s="75" t="s">
        <v>85</v>
      </c>
      <c r="D104" s="75" t="s">
        <v>86</v>
      </c>
    </row>
    <row r="105" spans="1:4" ht="12.75">
      <c r="A105" s="76" t="s">
        <v>143</v>
      </c>
      <c r="B105" s="76" t="s">
        <v>317</v>
      </c>
      <c r="C105" s="76" t="s">
        <v>144</v>
      </c>
      <c r="D105">
        <v>2476.88</v>
      </c>
    </row>
    <row r="106" spans="1:4" ht="12.75">
      <c r="A106" s="76" t="s">
        <v>299</v>
      </c>
      <c r="B106" s="76" t="s">
        <v>319</v>
      </c>
      <c r="C106" s="76" t="s">
        <v>300</v>
      </c>
      <c r="D106" s="77">
        <v>3564</v>
      </c>
    </row>
    <row r="107" spans="1:4" ht="12.75">
      <c r="A107" s="76" t="s">
        <v>206</v>
      </c>
      <c r="B107" s="76" t="s">
        <v>334</v>
      </c>
      <c r="C107" s="76" t="s">
        <v>214</v>
      </c>
      <c r="D107" s="77">
        <v>4320</v>
      </c>
    </row>
    <row r="108" spans="1:4" ht="12.75">
      <c r="A108" s="76" t="s">
        <v>206</v>
      </c>
      <c r="B108" s="76" t="s">
        <v>342</v>
      </c>
      <c r="C108" s="76" t="s">
        <v>214</v>
      </c>
      <c r="D108" s="77">
        <v>4880</v>
      </c>
    </row>
    <row r="109" spans="1:4" ht="12.75">
      <c r="A109" s="76" t="s">
        <v>248</v>
      </c>
      <c r="B109" s="76" t="s">
        <v>313</v>
      </c>
      <c r="C109" s="76" t="s">
        <v>167</v>
      </c>
      <c r="D109" s="77">
        <v>1299.5</v>
      </c>
    </row>
    <row r="110" spans="1:4" ht="12.75">
      <c r="A110" s="76" t="s">
        <v>143</v>
      </c>
      <c r="B110" s="84" t="s">
        <v>325</v>
      </c>
      <c r="C110" s="84" t="s">
        <v>144</v>
      </c>
      <c r="D110" s="77">
        <v>1757.5</v>
      </c>
    </row>
    <row r="111" spans="1:4" ht="12.75">
      <c r="A111" s="136" t="s">
        <v>206</v>
      </c>
      <c r="B111" s="136" t="s">
        <v>342</v>
      </c>
      <c r="C111" s="136" t="s">
        <v>343</v>
      </c>
      <c r="D111" s="79">
        <v>350</v>
      </c>
    </row>
    <row r="112" spans="1:4" ht="12.75">
      <c r="A112" s="76" t="s">
        <v>143</v>
      </c>
      <c r="B112" s="84" t="s">
        <v>349</v>
      </c>
      <c r="C112" s="84" t="s">
        <v>144</v>
      </c>
      <c r="D112" s="77">
        <v>2637.1</v>
      </c>
    </row>
    <row r="113" spans="1:4" ht="12.75">
      <c r="A113" s="136"/>
      <c r="B113" s="136"/>
      <c r="C113" s="136"/>
      <c r="D113" s="77">
        <f>SUM(D105:D112)</f>
        <v>21284.98</v>
      </c>
    </row>
    <row r="114" spans="1:4" ht="12.75">
      <c r="A114" s="136"/>
      <c r="B114" s="136"/>
      <c r="C114" s="136"/>
      <c r="D114" s="124"/>
    </row>
    <row r="115" spans="2:4" ht="12.75">
      <c r="B115" s="137" t="s">
        <v>94</v>
      </c>
      <c r="C115" s="137"/>
      <c r="D115" s="124"/>
    </row>
    <row r="116" spans="1:4" ht="12.75">
      <c r="A116" s="75" t="s">
        <v>83</v>
      </c>
      <c r="B116" s="75" t="s">
        <v>84</v>
      </c>
      <c r="C116" s="75" t="s">
        <v>85</v>
      </c>
      <c r="D116" s="75" t="s">
        <v>86</v>
      </c>
    </row>
    <row r="117" spans="1:4" ht="12.75">
      <c r="A117" s="76" t="s">
        <v>109</v>
      </c>
      <c r="B117" s="76"/>
      <c r="C117" s="76" t="s">
        <v>110</v>
      </c>
      <c r="D117">
        <v>1225</v>
      </c>
    </row>
    <row r="118" ht="12.75">
      <c r="D118" s="77"/>
    </row>
    <row r="119" ht="12.75">
      <c r="D119" s="78">
        <f>SUM(D117:D118)</f>
        <v>1225</v>
      </c>
    </row>
    <row r="120" spans="2:3" ht="12.75">
      <c r="B120" s="137" t="s">
        <v>61</v>
      </c>
      <c r="C120" s="137"/>
    </row>
    <row r="121" spans="1:4" ht="12.75">
      <c r="A121" s="75" t="s">
        <v>83</v>
      </c>
      <c r="B121" s="75" t="s">
        <v>84</v>
      </c>
      <c r="C121" s="75" t="s">
        <v>85</v>
      </c>
      <c r="D121" s="75" t="s">
        <v>86</v>
      </c>
    </row>
    <row r="122" spans="1:3" ht="12.75">
      <c r="A122" s="76"/>
      <c r="B122" s="76"/>
      <c r="C122" s="76"/>
    </row>
    <row r="123" spans="1:4" ht="12.75">
      <c r="A123" s="76"/>
      <c r="B123" s="76"/>
      <c r="C123" s="76"/>
      <c r="D123" s="77"/>
    </row>
    <row r="124" spans="1:4" ht="12.75">
      <c r="A124" s="76"/>
      <c r="B124" s="76"/>
      <c r="C124" s="76"/>
      <c r="D124" s="77"/>
    </row>
    <row r="125" spans="1:4" ht="12.75">
      <c r="A125" s="76"/>
      <c r="B125" s="76"/>
      <c r="C125" s="76"/>
      <c r="D125" s="77"/>
    </row>
    <row r="126" ht="12.75">
      <c r="D126" s="76"/>
    </row>
    <row r="127" ht="12.75">
      <c r="D127" s="78">
        <f>SUM(D123:D126)</f>
        <v>0</v>
      </c>
    </row>
    <row r="128" spans="2:3" ht="12.75">
      <c r="B128" s="137" t="s">
        <v>108</v>
      </c>
      <c r="C128" s="137"/>
    </row>
    <row r="129" spans="1:4" ht="12.75">
      <c r="A129" s="75" t="s">
        <v>83</v>
      </c>
      <c r="B129" s="75" t="s">
        <v>84</v>
      </c>
      <c r="C129" s="75" t="s">
        <v>85</v>
      </c>
      <c r="D129" s="75" t="s">
        <v>86</v>
      </c>
    </row>
    <row r="130" spans="1:4" ht="12.75">
      <c r="A130" s="81" t="s">
        <v>107</v>
      </c>
      <c r="B130" s="81" t="s">
        <v>327</v>
      </c>
      <c r="C130" s="81" t="s">
        <v>276</v>
      </c>
      <c r="D130" s="82">
        <v>64125</v>
      </c>
    </row>
    <row r="131" spans="1:4" ht="12.75">
      <c r="A131" s="81" t="s">
        <v>107</v>
      </c>
      <c r="B131" s="81" t="s">
        <v>329</v>
      </c>
      <c r="C131" s="81" t="s">
        <v>328</v>
      </c>
      <c r="D131" s="82">
        <v>100000</v>
      </c>
    </row>
    <row r="132" spans="1:4" ht="12.75">
      <c r="A132" s="81" t="s">
        <v>107</v>
      </c>
      <c r="B132" s="81" t="s">
        <v>330</v>
      </c>
      <c r="C132" s="81" t="s">
        <v>328</v>
      </c>
      <c r="D132" s="77">
        <v>50000</v>
      </c>
    </row>
    <row r="133" spans="1:4" ht="12.75">
      <c r="A133" s="81" t="s">
        <v>107</v>
      </c>
      <c r="B133" s="81" t="s">
        <v>331</v>
      </c>
      <c r="C133" s="81" t="s">
        <v>328</v>
      </c>
      <c r="D133" s="77">
        <v>76952.45</v>
      </c>
    </row>
    <row r="134" ht="12.75">
      <c r="D134" s="124">
        <f>SUM(D130:D133)</f>
        <v>291077.45</v>
      </c>
    </row>
    <row r="135" spans="2:4" ht="12.75">
      <c r="B135" s="137" t="s">
        <v>95</v>
      </c>
      <c r="C135" s="137"/>
      <c r="D135" s="78"/>
    </row>
    <row r="136" spans="1:4" ht="12.75">
      <c r="A136" s="75" t="s">
        <v>83</v>
      </c>
      <c r="B136" s="75" t="s">
        <v>84</v>
      </c>
      <c r="C136" s="75" t="s">
        <v>85</v>
      </c>
      <c r="D136" s="75" t="s">
        <v>86</v>
      </c>
    </row>
    <row r="139" ht="12.75">
      <c r="D139" s="78"/>
    </row>
    <row r="140" spans="2:3" ht="12.75">
      <c r="B140" s="137" t="s">
        <v>58</v>
      </c>
      <c r="C140" s="137"/>
    </row>
    <row r="141" spans="1:4" ht="12.75">
      <c r="A141" s="75" t="s">
        <v>83</v>
      </c>
      <c r="B141" s="75" t="s">
        <v>84</v>
      </c>
      <c r="C141" s="75" t="s">
        <v>85</v>
      </c>
      <c r="D141" s="75" t="s">
        <v>86</v>
      </c>
    </row>
    <row r="142" spans="1:4" ht="12.75">
      <c r="A142" s="76" t="s">
        <v>152</v>
      </c>
      <c r="B142" s="76" t="s">
        <v>308</v>
      </c>
      <c r="C142" s="76" t="s">
        <v>197</v>
      </c>
      <c r="D142" s="77">
        <v>15000</v>
      </c>
    </row>
    <row r="143" spans="1:4" ht="12.75">
      <c r="A143" s="76" t="s">
        <v>152</v>
      </c>
      <c r="B143" s="76" t="s">
        <v>309</v>
      </c>
      <c r="C143" s="76" t="s">
        <v>198</v>
      </c>
      <c r="D143" s="79">
        <v>15000</v>
      </c>
    </row>
    <row r="144" spans="1:4" ht="12.75">
      <c r="A144" s="76" t="s">
        <v>152</v>
      </c>
      <c r="B144" s="76" t="s">
        <v>310</v>
      </c>
      <c r="C144" s="76" t="s">
        <v>198</v>
      </c>
      <c r="D144" s="77">
        <v>15000</v>
      </c>
    </row>
    <row r="145" spans="1:3" ht="12.75">
      <c r="A145" s="76"/>
      <c r="B145" s="76"/>
      <c r="C145" s="76"/>
    </row>
    <row r="146" ht="12.75">
      <c r="D146" s="77">
        <f>SUM(D142:D145)</f>
        <v>45000</v>
      </c>
    </row>
    <row r="147" ht="12.75">
      <c r="D147" s="78"/>
    </row>
    <row r="148" spans="2:3" ht="12.75">
      <c r="B148" s="137" t="s">
        <v>96</v>
      </c>
      <c r="C148" s="137"/>
    </row>
    <row r="149" spans="1:4" ht="12.75">
      <c r="A149" s="75" t="s">
        <v>83</v>
      </c>
      <c r="B149" s="75" t="s">
        <v>84</v>
      </c>
      <c r="C149" s="75" t="s">
        <v>85</v>
      </c>
      <c r="D149" s="75" t="s">
        <v>86</v>
      </c>
    </row>
    <row r="150" spans="1:3" ht="12.75">
      <c r="A150" s="76"/>
      <c r="B150" s="76"/>
      <c r="C150" s="76"/>
    </row>
    <row r="151" ht="12.75">
      <c r="D151" s="77"/>
    </row>
    <row r="152" ht="12.75">
      <c r="D152" s="78">
        <f>SUM(D151:D151)</f>
        <v>0</v>
      </c>
    </row>
    <row r="153" spans="2:3" ht="12.75">
      <c r="B153" s="137" t="s">
        <v>74</v>
      </c>
      <c r="C153" s="137"/>
    </row>
    <row r="154" spans="1:4" ht="12.75">
      <c r="A154" s="75" t="s">
        <v>83</v>
      </c>
      <c r="B154" s="75" t="s">
        <v>84</v>
      </c>
      <c r="C154" s="75" t="s">
        <v>85</v>
      </c>
      <c r="D154" s="75" t="s">
        <v>86</v>
      </c>
    </row>
    <row r="155" spans="1:3" ht="12.75">
      <c r="A155" s="76"/>
      <c r="B155" s="76"/>
      <c r="C155" s="76"/>
    </row>
    <row r="156" ht="12.75">
      <c r="D156" s="77"/>
    </row>
    <row r="157" ht="12.75">
      <c r="D157" s="78">
        <f>SUM(D156:D156)</f>
        <v>0</v>
      </c>
    </row>
    <row r="158" spans="2:3" ht="12.75">
      <c r="B158" s="137" t="s">
        <v>64</v>
      </c>
      <c r="C158" s="137"/>
    </row>
    <row r="159" spans="1:4" ht="12.75">
      <c r="A159" s="75" t="s">
        <v>83</v>
      </c>
      <c r="B159" s="75" t="s">
        <v>84</v>
      </c>
      <c r="C159" s="75" t="s">
        <v>85</v>
      </c>
      <c r="D159" s="75" t="s">
        <v>86</v>
      </c>
    </row>
    <row r="160" spans="1:4" ht="12.75">
      <c r="A160" s="76"/>
      <c r="B160" s="76"/>
      <c r="C160" s="76"/>
      <c r="D160" s="75"/>
    </row>
    <row r="161" spans="1:4" ht="12.75">
      <c r="A161" s="76"/>
      <c r="B161" s="76"/>
      <c r="C161" s="76"/>
      <c r="D161" s="77"/>
    </row>
    <row r="162" ht="12.75">
      <c r="D162" s="77"/>
    </row>
    <row r="163" ht="12.75">
      <c r="D163" s="78">
        <f>SUM(D161:D161)</f>
        <v>0</v>
      </c>
    </row>
    <row r="164" spans="2:3" ht="12.75">
      <c r="B164" s="137" t="s">
        <v>65</v>
      </c>
      <c r="C164" s="137"/>
    </row>
    <row r="165" spans="1:4" ht="12.75">
      <c r="A165" s="75" t="s">
        <v>83</v>
      </c>
      <c r="B165" s="75" t="s">
        <v>84</v>
      </c>
      <c r="C165" s="75" t="s">
        <v>85</v>
      </c>
      <c r="D165" s="75" t="s">
        <v>86</v>
      </c>
    </row>
    <row r="166" spans="1:4" ht="12.75">
      <c r="A166" s="76"/>
      <c r="B166" s="76"/>
      <c r="C166" s="76"/>
      <c r="D166" s="75"/>
    </row>
    <row r="167" ht="12.75">
      <c r="D167" s="77"/>
    </row>
    <row r="168" ht="12.75">
      <c r="D168" s="78">
        <f>SUM(D167:D167)</f>
        <v>0</v>
      </c>
    </row>
    <row r="169" spans="2:3" ht="12.75">
      <c r="B169" s="137" t="s">
        <v>71</v>
      </c>
      <c r="C169" s="137"/>
    </row>
    <row r="170" spans="1:4" ht="12.75">
      <c r="A170" s="75" t="s">
        <v>83</v>
      </c>
      <c r="B170" s="75" t="s">
        <v>84</v>
      </c>
      <c r="C170" s="75" t="s">
        <v>85</v>
      </c>
      <c r="D170" s="75" t="s">
        <v>86</v>
      </c>
    </row>
    <row r="171" spans="1:4" ht="12.75">
      <c r="A171" s="76" t="s">
        <v>129</v>
      </c>
      <c r="B171" s="76" t="s">
        <v>315</v>
      </c>
      <c r="C171" s="76" t="s">
        <v>131</v>
      </c>
      <c r="D171" s="78">
        <v>690</v>
      </c>
    </row>
    <row r="172" spans="1:4" ht="12.75">
      <c r="A172" s="76" t="s">
        <v>129</v>
      </c>
      <c r="B172" s="76" t="s">
        <v>320</v>
      </c>
      <c r="C172" s="76" t="s">
        <v>131</v>
      </c>
      <c r="D172" s="79">
        <v>690</v>
      </c>
    </row>
    <row r="173" spans="1:4" ht="12.75">
      <c r="A173" s="76" t="s">
        <v>129</v>
      </c>
      <c r="B173" s="84" t="s">
        <v>347</v>
      </c>
      <c r="C173" s="84" t="s">
        <v>131</v>
      </c>
      <c r="D173" s="79">
        <v>690</v>
      </c>
    </row>
    <row r="174" spans="1:4" ht="12.75">
      <c r="A174" s="136" t="s">
        <v>206</v>
      </c>
      <c r="B174" s="136" t="s">
        <v>334</v>
      </c>
      <c r="C174" s="136" t="s">
        <v>335</v>
      </c>
      <c r="D174" s="79">
        <v>11729</v>
      </c>
    </row>
    <row r="175" spans="1:4" ht="12.75">
      <c r="A175" s="136" t="s">
        <v>206</v>
      </c>
      <c r="B175" s="136" t="s">
        <v>342</v>
      </c>
      <c r="C175" s="136" t="s">
        <v>350</v>
      </c>
      <c r="D175" s="142">
        <v>4912.7</v>
      </c>
    </row>
    <row r="176" ht="12.75">
      <c r="D176" s="77">
        <f>SUM(D171:D175)</f>
        <v>18711.7</v>
      </c>
    </row>
    <row r="177" ht="12.75">
      <c r="D177" s="78"/>
    </row>
    <row r="178" spans="2:3" ht="12.75">
      <c r="B178" s="137" t="s">
        <v>82</v>
      </c>
      <c r="C178" s="137"/>
    </row>
    <row r="179" spans="1:4" ht="12.75">
      <c r="A179" s="75" t="s">
        <v>83</v>
      </c>
      <c r="B179" s="75" t="s">
        <v>84</v>
      </c>
      <c r="C179" s="75" t="s">
        <v>85</v>
      </c>
      <c r="D179" s="137"/>
    </row>
    <row r="180" spans="1:4" ht="12.75">
      <c r="A180" s="76"/>
      <c r="B180" s="76"/>
      <c r="C180" s="76"/>
      <c r="D180" s="75" t="s">
        <v>86</v>
      </c>
    </row>
    <row r="181" ht="12.75">
      <c r="D181" s="77"/>
    </row>
    <row r="182" ht="12.75">
      <c r="D182" s="78">
        <f>SUM(D181:D181)</f>
        <v>0</v>
      </c>
    </row>
  </sheetData>
  <sheetProtection/>
  <mergeCells count="11">
    <mergeCell ref="A42:D42"/>
    <mergeCell ref="A47:D47"/>
    <mergeCell ref="A55:D55"/>
    <mergeCell ref="A61:D61"/>
    <mergeCell ref="A70:D70"/>
    <mergeCell ref="A1:D1"/>
    <mergeCell ref="A9:D9"/>
    <mergeCell ref="A17:D17"/>
    <mergeCell ref="A23:D23"/>
    <mergeCell ref="A29:D29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Пользователь Windows</cp:lastModifiedBy>
  <cp:lastPrinted>2022-03-29T02:31:53Z</cp:lastPrinted>
  <dcterms:created xsi:type="dcterms:W3CDTF">2008-10-02T04:47:54Z</dcterms:created>
  <dcterms:modified xsi:type="dcterms:W3CDTF">2022-03-29T02:32:01Z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