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ps-1623\Общая\1. Союз Гильдия проектировщиков Сибири\5. ПРОВЕРКИ\Плановые проверки 2021\"/>
    </mc:Choice>
  </mc:AlternateContent>
  <xr:revisionPtr revIDLastSave="0" documentId="13_ncr:1_{459EB202-0A9B-433B-A23E-5C0D3C226058}" xr6:coauthVersionLast="47" xr6:coauthVersionMax="47" xr10:uidLastSave="{00000000-0000-0000-0000-000000000000}"/>
  <bookViews>
    <workbookView xWindow="-120" yWindow="-120" windowWidth="19440" windowHeight="15000" xr2:uid="{A6977D88-4D4E-4D40-8D26-BA4F99450ACE}"/>
  </bookViews>
  <sheets>
    <sheet name="График" sheetId="1" r:id="rId1"/>
    <sheet name="Лист1" sheetId="6" r:id="rId2"/>
    <sheet name="Рег.ном.СРО_ИНН" sheetId="2" r:id="rId3"/>
    <sheet name="Лист5" sheetId="5" state="hidden" r:id="rId4"/>
    <sheet name="Лист4" sheetId="4" r:id="rId5"/>
  </sheets>
  <definedNames>
    <definedName name="_xlnm._FilterDatabase" localSheetId="0" hidden="1">График!$A$11:$Q$36</definedName>
    <definedName name="_xlnm._FilterDatabase" localSheetId="2" hidden="1">Рег.ном.СРО_ИНН!$A$2:$M$140</definedName>
    <definedName name="_xlnm.Print_Titles" localSheetId="0">График!$11:$11</definedName>
    <definedName name="_xlnm.Print_Area" localSheetId="0">График!$B$1:$Q$36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 s="1"/>
  <c r="E17" i="1" l="1"/>
  <c r="I133" i="4"/>
  <c r="E39" i="2"/>
  <c r="P8" i="1"/>
  <c r="G8" i="1"/>
  <c r="H8" i="1"/>
  <c r="I8" i="1"/>
  <c r="J8" i="1"/>
  <c r="K8" i="1"/>
  <c r="L8" i="1"/>
  <c r="Q8" i="1"/>
  <c r="F8" i="1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23" i="2"/>
  <c r="H1" i="2"/>
  <c r="I1" i="2" s="1"/>
  <c r="J1" i="2" s="1"/>
  <c r="K1" i="2" s="1"/>
  <c r="L1" i="2" s="1"/>
  <c r="M1" i="2" s="1"/>
  <c r="N1" i="2" s="1"/>
  <c r="O1" i="2" s="1"/>
  <c r="P1" i="2" s="1"/>
  <c r="Q1" i="2" s="1"/>
  <c r="R1" i="2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3" i="2"/>
  <c r="G4" i="2"/>
  <c r="G136" i="2"/>
  <c r="G140" i="2"/>
  <c r="J3" i="4"/>
  <c r="J4" i="4"/>
  <c r="G5" i="2" s="1"/>
  <c r="J5" i="4"/>
  <c r="G6" i="2" s="1"/>
  <c r="J6" i="4"/>
  <c r="G7" i="2" s="1"/>
  <c r="J7" i="4"/>
  <c r="G8" i="2" s="1"/>
  <c r="J8" i="4"/>
  <c r="G9" i="2" s="1"/>
  <c r="J9" i="4"/>
  <c r="G10" i="2" s="1"/>
  <c r="J10" i="4"/>
  <c r="G11" i="2" s="1"/>
  <c r="J11" i="4"/>
  <c r="G12" i="2" s="1"/>
  <c r="J12" i="4"/>
  <c r="G13" i="2" s="1"/>
  <c r="J13" i="4"/>
  <c r="G14" i="2" s="1"/>
  <c r="J14" i="4"/>
  <c r="G15" i="2" s="1"/>
  <c r="J15" i="4"/>
  <c r="G16" i="2" s="1"/>
  <c r="J16" i="4"/>
  <c r="G17" i="2" s="1"/>
  <c r="J17" i="4"/>
  <c r="G18" i="2" s="1"/>
  <c r="J18" i="4"/>
  <c r="G19" i="2" s="1"/>
  <c r="J19" i="4"/>
  <c r="G20" i="2" s="1"/>
  <c r="C12" i="1" s="1"/>
  <c r="J20" i="4"/>
  <c r="G21" i="2" s="1"/>
  <c r="C13" i="1" s="1"/>
  <c r="J21" i="4"/>
  <c r="G22" i="2" s="1"/>
  <c r="C14" i="1" s="1"/>
  <c r="J22" i="4"/>
  <c r="G23" i="2" s="1"/>
  <c r="J23" i="4"/>
  <c r="G24" i="2" s="1"/>
  <c r="C15" i="1" s="1"/>
  <c r="J24" i="4"/>
  <c r="G25" i="2" s="1"/>
  <c r="J25" i="4"/>
  <c r="G26" i="2" s="1"/>
  <c r="C16" i="1" s="1"/>
  <c r="J26" i="4"/>
  <c r="G27" i="2" s="1"/>
  <c r="J27" i="4"/>
  <c r="G28" i="2" s="1"/>
  <c r="J28" i="4"/>
  <c r="G29" i="2" s="1"/>
  <c r="J29" i="4"/>
  <c r="G30" i="2" s="1"/>
  <c r="J30" i="4"/>
  <c r="G31" i="2" s="1"/>
  <c r="J31" i="4"/>
  <c r="G32" i="2" s="1"/>
  <c r="J32" i="4"/>
  <c r="G33" i="2" s="1"/>
  <c r="J33" i="4"/>
  <c r="G34" i="2" s="1"/>
  <c r="J34" i="4"/>
  <c r="G35" i="2" s="1"/>
  <c r="J35" i="4"/>
  <c r="G36" i="2" s="1"/>
  <c r="J36" i="4"/>
  <c r="G37" i="2" s="1"/>
  <c r="J37" i="4"/>
  <c r="G38" i="2" s="1"/>
  <c r="J38" i="4"/>
  <c r="J39" i="4"/>
  <c r="G40" i="2" s="1"/>
  <c r="J40" i="4"/>
  <c r="G41" i="2" s="1"/>
  <c r="C18" i="1" s="1"/>
  <c r="J41" i="4"/>
  <c r="G42" i="2" s="1"/>
  <c r="J42" i="4"/>
  <c r="G43" i="2" s="1"/>
  <c r="C19" i="1" s="1"/>
  <c r="J43" i="4"/>
  <c r="G44" i="2" s="1"/>
  <c r="J44" i="4"/>
  <c r="G45" i="2" s="1"/>
  <c r="J45" i="4"/>
  <c r="G46" i="2" s="1"/>
  <c r="J46" i="4"/>
  <c r="G47" i="2" s="1"/>
  <c r="J47" i="4"/>
  <c r="G48" i="2" s="1"/>
  <c r="J48" i="4"/>
  <c r="G49" i="2" s="1"/>
  <c r="C20" i="1" s="1"/>
  <c r="J49" i="4"/>
  <c r="G50" i="2" s="1"/>
  <c r="J50" i="4"/>
  <c r="G51" i="2" s="1"/>
  <c r="C21" i="1" s="1"/>
  <c r="J51" i="4"/>
  <c r="G52" i="2" s="1"/>
  <c r="C22" i="1" s="1"/>
  <c r="J52" i="4"/>
  <c r="G53" i="2" s="1"/>
  <c r="J53" i="4"/>
  <c r="G54" i="2" s="1"/>
  <c r="J54" i="4"/>
  <c r="G55" i="2" s="1"/>
  <c r="J55" i="4"/>
  <c r="G56" i="2" s="1"/>
  <c r="J56" i="4"/>
  <c r="G57" i="2" s="1"/>
  <c r="C23" i="1" s="1"/>
  <c r="J57" i="4"/>
  <c r="G58" i="2" s="1"/>
  <c r="J58" i="4"/>
  <c r="G59" i="2" s="1"/>
  <c r="J59" i="4"/>
  <c r="G60" i="2" s="1"/>
  <c r="J60" i="4"/>
  <c r="G61" i="2" s="1"/>
  <c r="J61" i="4"/>
  <c r="G62" i="2" s="1"/>
  <c r="J62" i="4"/>
  <c r="G63" i="2" s="1"/>
  <c r="C24" i="1" s="1"/>
  <c r="J63" i="4"/>
  <c r="G64" i="2" s="1"/>
  <c r="J64" i="4"/>
  <c r="G65" i="2" s="1"/>
  <c r="J65" i="4"/>
  <c r="G66" i="2" s="1"/>
  <c r="J66" i="4"/>
  <c r="G67" i="2" s="1"/>
  <c r="J67" i="4"/>
  <c r="G68" i="2" s="1"/>
  <c r="C25" i="1" s="1"/>
  <c r="J68" i="4"/>
  <c r="G69" i="2" s="1"/>
  <c r="J69" i="4"/>
  <c r="G70" i="2" s="1"/>
  <c r="J70" i="4"/>
  <c r="G71" i="2" s="1"/>
  <c r="J71" i="4"/>
  <c r="G72" i="2" s="1"/>
  <c r="J72" i="4"/>
  <c r="G73" i="2" s="1"/>
  <c r="J73" i="4"/>
  <c r="G74" i="2" s="1"/>
  <c r="J74" i="4"/>
  <c r="G75" i="2" s="1"/>
  <c r="J75" i="4"/>
  <c r="G76" i="2" s="1"/>
  <c r="C27" i="1" s="1"/>
  <c r="J76" i="4"/>
  <c r="G77" i="2" s="1"/>
  <c r="C28" i="1" s="1"/>
  <c r="J77" i="4"/>
  <c r="G78" i="2" s="1"/>
  <c r="J78" i="4"/>
  <c r="G79" i="2" s="1"/>
  <c r="J79" i="4"/>
  <c r="G80" i="2" s="1"/>
  <c r="J80" i="4"/>
  <c r="G81" i="2" s="1"/>
  <c r="C29" i="1" s="1"/>
  <c r="J81" i="4"/>
  <c r="G82" i="2" s="1"/>
  <c r="J82" i="4"/>
  <c r="G83" i="2" s="1"/>
  <c r="J83" i="4"/>
  <c r="G84" i="2" s="1"/>
  <c r="J84" i="4"/>
  <c r="G85" i="2" s="1"/>
  <c r="J85" i="4"/>
  <c r="G86" i="2" s="1"/>
  <c r="J86" i="4"/>
  <c r="G87" i="2" s="1"/>
  <c r="J87" i="4"/>
  <c r="G88" i="2" s="1"/>
  <c r="J88" i="4"/>
  <c r="G89" i="2" s="1"/>
  <c r="J89" i="4"/>
  <c r="G90" i="2" s="1"/>
  <c r="J90" i="4"/>
  <c r="G91" i="2" s="1"/>
  <c r="C30" i="1" s="1"/>
  <c r="J91" i="4"/>
  <c r="G92" i="2" s="1"/>
  <c r="J92" i="4"/>
  <c r="G93" i="2" s="1"/>
  <c r="J93" i="4"/>
  <c r="G94" i="2" s="1"/>
  <c r="J94" i="4"/>
  <c r="G95" i="2" s="1"/>
  <c r="J95" i="4"/>
  <c r="G96" i="2" s="1"/>
  <c r="J96" i="4"/>
  <c r="G97" i="2" s="1"/>
  <c r="C31" i="1" s="1"/>
  <c r="J97" i="4"/>
  <c r="G98" i="2" s="1"/>
  <c r="J98" i="4"/>
  <c r="G99" i="2" s="1"/>
  <c r="J99" i="4"/>
  <c r="G100" i="2" s="1"/>
  <c r="J100" i="4"/>
  <c r="G101" i="2" s="1"/>
  <c r="J101" i="4"/>
  <c r="G102" i="2" s="1"/>
  <c r="J102" i="4"/>
  <c r="G103" i="2" s="1"/>
  <c r="J103" i="4"/>
  <c r="G104" i="2" s="1"/>
  <c r="J104" i="4"/>
  <c r="G105" i="2" s="1"/>
  <c r="J105" i="4"/>
  <c r="G106" i="2" s="1"/>
  <c r="J106" i="4"/>
  <c r="G107" i="2" s="1"/>
  <c r="J107" i="4"/>
  <c r="G108" i="2" s="1"/>
  <c r="J108" i="4"/>
  <c r="G109" i="2" s="1"/>
  <c r="J109" i="4"/>
  <c r="G110" i="2" s="1"/>
  <c r="J110" i="4"/>
  <c r="G111" i="2" s="1"/>
  <c r="J111" i="4"/>
  <c r="G112" i="2" s="1"/>
  <c r="J112" i="4"/>
  <c r="G113" i="2" s="1"/>
  <c r="J113" i="4"/>
  <c r="G114" i="2" s="1"/>
  <c r="J114" i="4"/>
  <c r="G115" i="2" s="1"/>
  <c r="J115" i="4"/>
  <c r="G116" i="2" s="1"/>
  <c r="J116" i="4"/>
  <c r="G117" i="2" s="1"/>
  <c r="J117" i="4"/>
  <c r="G118" i="2" s="1"/>
  <c r="J118" i="4"/>
  <c r="G119" i="2" s="1"/>
  <c r="J119" i="4"/>
  <c r="G120" i="2" s="1"/>
  <c r="J120" i="4"/>
  <c r="G121" i="2" s="1"/>
  <c r="J121" i="4"/>
  <c r="G122" i="2" s="1"/>
  <c r="J122" i="4"/>
  <c r="G123" i="2" s="1"/>
  <c r="J123" i="4"/>
  <c r="G124" i="2" s="1"/>
  <c r="J124" i="4"/>
  <c r="G125" i="2" s="1"/>
  <c r="C32" i="1" s="1"/>
  <c r="J125" i="4"/>
  <c r="G126" i="2" s="1"/>
  <c r="C33" i="1" s="1"/>
  <c r="J126" i="4"/>
  <c r="G127" i="2" s="1"/>
  <c r="J127" i="4"/>
  <c r="G128" i="2" s="1"/>
  <c r="J128" i="4"/>
  <c r="G129" i="2" s="1"/>
  <c r="J129" i="4"/>
  <c r="G130" i="2" s="1"/>
  <c r="J130" i="4"/>
  <c r="G131" i="2" s="1"/>
  <c r="C35" i="1" s="1"/>
  <c r="J131" i="4"/>
  <c r="G132" i="2" s="1"/>
  <c r="J132" i="4"/>
  <c r="G133" i="2" s="1"/>
  <c r="C36" i="1" s="1"/>
  <c r="J133" i="4"/>
  <c r="J134" i="4"/>
  <c r="G135" i="2" s="1"/>
  <c r="J135" i="4"/>
  <c r="J136" i="4"/>
  <c r="G137" i="2" s="1"/>
  <c r="J137" i="4"/>
  <c r="G138" i="2" s="1"/>
  <c r="J138" i="4"/>
  <c r="G139" i="2" s="1"/>
  <c r="J139" i="4"/>
  <c r="J2" i="4"/>
  <c r="G3" i="2" s="1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4" i="4"/>
  <c r="I135" i="4"/>
  <c r="I136" i="4"/>
  <c r="I137" i="4"/>
  <c r="I138" i="4"/>
  <c r="I139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2" i="4"/>
  <c r="L41" i="2"/>
  <c r="L22" i="2"/>
  <c r="L133" i="2"/>
  <c r="L131" i="2"/>
  <c r="L126" i="2"/>
  <c r="L125" i="2"/>
  <c r="L97" i="2"/>
  <c r="L91" i="2"/>
  <c r="L81" i="2"/>
  <c r="L77" i="2"/>
  <c r="L76" i="2"/>
  <c r="L68" i="2"/>
  <c r="L63" i="2"/>
  <c r="L57" i="2"/>
  <c r="L52" i="2"/>
  <c r="L51" i="2"/>
  <c r="L49" i="2"/>
  <c r="L43" i="2"/>
  <c r="L35" i="2"/>
  <c r="L26" i="2"/>
  <c r="L24" i="2"/>
  <c r="L21" i="2"/>
  <c r="L20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G134" i="2" l="1"/>
  <c r="G39" i="2"/>
  <c r="E28" i="1"/>
  <c r="N8" i="1"/>
  <c r="O8" i="1"/>
  <c r="M8" i="1"/>
  <c r="E35" i="1"/>
  <c r="D35" i="1"/>
  <c r="D24" i="1"/>
  <c r="E24" i="1"/>
  <c r="D15" i="1"/>
  <c r="E13" i="1"/>
  <c r="D33" i="1"/>
  <c r="D16" i="1"/>
  <c r="E16" i="1"/>
  <c r="D13" i="1"/>
  <c r="E21" i="1"/>
  <c r="D21" i="1"/>
  <c r="D19" i="1"/>
  <c r="E19" i="1"/>
  <c r="D36" i="1"/>
  <c r="E36" i="1"/>
  <c r="E32" i="1"/>
  <c r="D32" i="1"/>
  <c r="D31" i="1"/>
  <c r="E31" i="1"/>
  <c r="D29" i="1"/>
  <c r="E29" i="1"/>
  <c r="D28" i="1"/>
  <c r="E23" i="1"/>
  <c r="D23" i="1"/>
  <c r="D20" i="1"/>
  <c r="E20" i="1"/>
  <c r="D18" i="1"/>
  <c r="E18" i="1"/>
  <c r="D12" i="1"/>
  <c r="E12" i="1"/>
  <c r="D14" i="1"/>
  <c r="E14" i="1"/>
  <c r="D27" i="1"/>
  <c r="E27" i="1"/>
  <c r="D22" i="1"/>
  <c r="E22" i="1"/>
  <c r="E15" i="1"/>
  <c r="D25" i="1"/>
  <c r="E25" i="1"/>
  <c r="E33" i="1"/>
  <c r="E30" i="1" l="1"/>
  <c r="D30" i="1"/>
  <c r="T16" i="2"/>
  <c r="T55" i="2"/>
  <c r="E8" i="1"/>
  <c r="T69" i="2" l="1"/>
  <c r="T117" i="2"/>
  <c r="T125" i="2"/>
  <c r="T129" i="2"/>
  <c r="T66" i="2"/>
  <c r="T73" i="2"/>
  <c r="T78" i="2"/>
  <c r="T133" i="2"/>
  <c r="T104" i="2"/>
  <c r="T60" i="2"/>
  <c r="T140" i="2"/>
  <c r="T88" i="2"/>
  <c r="T84" i="2"/>
  <c r="T121" i="2"/>
  <c r="T99" i="2"/>
  <c r="T75" i="2"/>
  <c r="T127" i="2"/>
  <c r="T56" i="2"/>
  <c r="T119" i="2"/>
  <c r="T96" i="2"/>
  <c r="T102" i="2"/>
  <c r="T98" i="2"/>
  <c r="T43" i="2"/>
  <c r="T67" i="2"/>
  <c r="T25" i="2"/>
  <c r="T18" i="2"/>
  <c r="T27" i="2"/>
  <c r="T5" i="2"/>
  <c r="T24" i="2"/>
  <c r="T17" i="2"/>
  <c r="T37" i="2"/>
  <c r="T15" i="2"/>
  <c r="T28" i="2"/>
  <c r="T8" i="2"/>
  <c r="T35" i="2"/>
  <c r="T36" i="2"/>
  <c r="T29" i="2"/>
  <c r="T33" i="2"/>
  <c r="T11" i="2"/>
  <c r="T13" i="2"/>
  <c r="T6" i="2"/>
  <c r="T20" i="2"/>
  <c r="T22" i="2"/>
  <c r="T38" i="2"/>
  <c r="T9" i="2"/>
  <c r="T21" i="2"/>
  <c r="T32" i="2"/>
  <c r="T14" i="2"/>
  <c r="T34" i="2"/>
  <c r="T26" i="2"/>
  <c r="T7" i="2"/>
  <c r="T31" i="2"/>
  <c r="T23" i="2"/>
  <c r="T30" i="2"/>
  <c r="T39" i="2"/>
  <c r="T19" i="2"/>
  <c r="T12" i="2"/>
  <c r="T3" i="2"/>
  <c r="T4" i="2"/>
  <c r="T10" i="2"/>
  <c r="T132" i="2"/>
  <c r="T68" i="2"/>
  <c r="T126" i="2"/>
  <c r="T57" i="2"/>
  <c r="T72" i="2"/>
  <c r="T82" i="2"/>
  <c r="T105" i="2"/>
  <c r="T108" i="2"/>
  <c r="T42" i="2"/>
  <c r="T90" i="2"/>
  <c r="T116" i="2"/>
  <c r="T110" i="2"/>
  <c r="T44" i="2"/>
  <c r="T59" i="2"/>
  <c r="T124" i="2"/>
  <c r="T115" i="2"/>
  <c r="T138" i="2"/>
  <c r="T54" i="2"/>
  <c r="T97" i="2"/>
  <c r="T76" i="2"/>
  <c r="T83" i="2"/>
  <c r="T106" i="2"/>
  <c r="T120" i="2"/>
  <c r="T134" i="2"/>
  <c r="T131" i="2"/>
  <c r="T47" i="2"/>
  <c r="T65" i="2"/>
  <c r="T103" i="2"/>
  <c r="T62" i="2"/>
  <c r="T45" i="2"/>
  <c r="T113" i="2"/>
  <c r="T80" i="2"/>
  <c r="T81" i="2"/>
  <c r="T79" i="2"/>
  <c r="C8" i="1"/>
  <c r="T139" i="2"/>
  <c r="T51" i="2"/>
  <c r="T74" i="2"/>
  <c r="T89" i="2"/>
  <c r="T41" i="2"/>
  <c r="T107" i="2"/>
  <c r="T130" i="2"/>
  <c r="T91" i="2"/>
  <c r="T109" i="2"/>
  <c r="T52" i="2"/>
  <c r="T87" i="2"/>
  <c r="T46" i="2"/>
  <c r="T49" i="2"/>
  <c r="T128" i="2"/>
  <c r="T64" i="2"/>
  <c r="T58" i="2"/>
  <c r="T40" i="2"/>
  <c r="T137" i="2"/>
  <c r="T100" i="2"/>
  <c r="T135" i="2"/>
  <c r="T71" i="2"/>
  <c r="T94" i="2"/>
  <c r="T61" i="2"/>
  <c r="T93" i="2"/>
  <c r="T112" i="2"/>
  <c r="T85" i="2"/>
  <c r="T136" i="2"/>
  <c r="T123" i="2"/>
  <c r="T122" i="2"/>
  <c r="T53" i="2"/>
  <c r="T92" i="2"/>
  <c r="T95" i="2"/>
  <c r="T118" i="2"/>
  <c r="T101" i="2"/>
  <c r="T77" i="2"/>
  <c r="T48" i="2"/>
  <c r="T63" i="2"/>
  <c r="T86" i="2"/>
  <c r="T111" i="2"/>
  <c r="T50" i="2"/>
  <c r="T114" i="2"/>
  <c r="T7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12" authorId="0" shapeId="0" xr:uid="{2AA71158-5C35-43C5-B4EA-BA0043D29393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Ассоциация «АКАДЕМЖИЛСТРОЙ-1»</t>
        </r>
      </text>
    </comment>
  </commentList>
</comments>
</file>

<file path=xl/sharedStrings.xml><?xml version="1.0" encoding="utf-8"?>
<sst xmlns="http://schemas.openxmlformats.org/spreadsheetml/2006/main" count="1160" uniqueCount="592">
  <si>
    <t>№ п/п</t>
  </si>
  <si>
    <t>Наименование организации</t>
  </si>
  <si>
    <t>ИНН</t>
  </si>
  <si>
    <t>№ в реестре членов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</si>
  <si>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</si>
  <si>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</si>
  <si>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</si>
  <si>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</si>
  <si>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</si>
  <si>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</si>
  <si>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</si>
  <si>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</si>
  <si>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</si>
  <si>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</si>
  <si>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</si>
  <si>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</si>
  <si>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</si>
  <si>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</si>
  <si>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</si>
  <si>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</si>
  <si>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02.08.</t>
  </si>
  <si>
    <t>06.09.</t>
  </si>
  <si>
    <t>04.10.</t>
  </si>
  <si>
    <t>01.11.</t>
  </si>
  <si>
    <t>Общество с ограниченной ответственностью "СИАСК-Энергогазсервис"</t>
  </si>
  <si>
    <t>СРО-П-210-5402557658-300582018-00001</t>
  </si>
  <si>
    <t>(приостановлено право на подготовку проектной документации сроком на 60 календарных дней с 23.08.2021 г.)</t>
  </si>
  <si>
    <t>Общество с ограниченной ответственностью "Паспорт фасадов"</t>
  </si>
  <si>
    <t>СРО-П-210-5406627232-30032018-00002</t>
  </si>
  <si>
    <t>Индивидуальный предприниматель Воропаев Константин Николаевич</t>
  </si>
  <si>
    <t>Общество с ограниченной ответственностью проектный институт "Сибстройпроект"</t>
  </si>
  <si>
    <t>СРО-П-210-5404007988-3032018-00006</t>
  </si>
  <si>
    <t>Общество с ограниченной ответственностью "Генинж-Консалт"</t>
  </si>
  <si>
    <t>СРО-П-210-5407022470-30032018-00007</t>
  </si>
  <si>
    <t>Общество с ограниченной ответственностью «Проект Д»</t>
  </si>
  <si>
    <t>СРО-П-210-2225187834-30032018-00009</t>
  </si>
  <si>
    <t>Общество с ограниченной ответственностью «Системы Сервиса»</t>
  </si>
  <si>
    <t>СРО-П-210-5408265940-18062018-00035</t>
  </si>
  <si>
    <t>Общество с ограниченной ответственностью Научно-производственная компания«Комплексные системы про»</t>
  </si>
  <si>
    <t>СРО-П-210-5405198340-18062018-00037</t>
  </si>
  <si>
    <t>(приостановлено право на подготовку проектной документации сроком на 60 календарных дней с 18.10.2021 г.)</t>
  </si>
  <si>
    <t>Индивидуальный предприниматель Пергаев Сергей Викторович</t>
  </si>
  <si>
    <t>СРО-П-210-540698810360-22062018-00043</t>
  </si>
  <si>
    <t>Общество с ограниченной ответственностью "МОНТАЖСИБСПЕЦ"</t>
  </si>
  <si>
    <t>Общество с ограниченной ответственностью «Адаптик-А»</t>
  </si>
  <si>
    <t>СРО-П-210-5406760770-22062018-00047</t>
  </si>
  <si>
    <t>Общество с ограниченной ответственностью «Экопроектсервис»</t>
  </si>
  <si>
    <t>СРО-П-210-4212030822-22062018-00050</t>
  </si>
  <si>
    <t>Общество с ограниченной ответственностью «Эльдимо»</t>
  </si>
  <si>
    <t>СРО-П-210-5409234705-22062018-00051</t>
  </si>
  <si>
    <t>Общество с ограниченной ответственностью «Корпорация Услуг Безопасности»</t>
  </si>
  <si>
    <t>Общество с ограниченной ответственностью "Студия КиФ"</t>
  </si>
  <si>
    <t>СРО-П-210-5404146741-24042020-00060</t>
  </si>
  <si>
    <t>Общество с ограниченной ответственностью "Сибирский Проектный Институт"</t>
  </si>
  <si>
    <t>СРО-П-210-5406746896-24042020-00061</t>
  </si>
  <si>
    <t>Общество с ограниченной ответственностью «Концепт-Проект»</t>
  </si>
  <si>
    <t>СРО-П-210-5448108334-24042020-00062</t>
  </si>
  <si>
    <t>Акционерное общество "СИНЕТИК"</t>
  </si>
  <si>
    <t>СРО-П-210-5410119182-24042020-00063</t>
  </si>
  <si>
    <t>Открытое акционерное общество «ВентКомплекс»</t>
  </si>
  <si>
    <t>СРО-П-210-5402108229-24042020-00064</t>
  </si>
  <si>
    <t>Общество с ограниченной ответственностью Сибирский проектный институт электротехнической промышленности "СибПроектЭлектро"</t>
  </si>
  <si>
    <t>СРО-П-210-5404021020-24042020-00065</t>
  </si>
  <si>
    <t>Общество с ограниченной ответственностью "Строительно-экспертная организация"</t>
  </si>
  <si>
    <t>СРО-П-210-5404305938-24042020-00066</t>
  </si>
  <si>
    <t>Общество с ограниченной ответственностью «Изыскатель-МТ»</t>
  </si>
  <si>
    <t>СРО-П-210-5407221524-24042020-00067</t>
  </si>
  <si>
    <t>Общество с ограниченной ответственностью "АПМ-сайт"</t>
  </si>
  <si>
    <t>Общество с ограниченной ответственностью «Сибирская инвестиционная архитектурно-строительная компания»</t>
  </si>
  <si>
    <t>СРО-П-210-5402040161-24042020-00069</t>
  </si>
  <si>
    <t>Общество с ограниченной ответственностью «Центр «Энергосервис»</t>
  </si>
  <si>
    <t>СРО-П-210-5404196118-24042020-00070</t>
  </si>
  <si>
    <t>Общество с ограниченной ответственностью Проектно-строительное объединение "Сибстройпроект"</t>
  </si>
  <si>
    <t>СРО-П-210-5406216970-24042020-00071</t>
  </si>
  <si>
    <t>Общество с ограниченной ответственностью «Новосибстройсертификация»</t>
  </si>
  <si>
    <t>СРО-П-210-5406596471-24042020-00072</t>
  </si>
  <si>
    <t>Общество с ограниченной ответственностью «СтройПромКонтинент»</t>
  </si>
  <si>
    <t>СРО-П-210-5407224660-24042020-00073</t>
  </si>
  <si>
    <t>Общество с ограниченной ответственностью "Шелеховстройпроект"</t>
  </si>
  <si>
    <t>СРО-П-210-3848004255-24042020-00074</t>
  </si>
  <si>
    <t>Общество с ограниченной ответственностью "ПротивоПожарная Защита 001"</t>
  </si>
  <si>
    <t>СРО-П-210-5402476529-24042020-00075</t>
  </si>
  <si>
    <t>Общество с ограниченной ответственностью Проектно-строительная компания «Октябрьская»</t>
  </si>
  <si>
    <t>СРО-П-210-5405396582-24042020-00076</t>
  </si>
  <si>
    <t>Общество с ограниченной ответственностью "АльфаГазСтройСервис"</t>
  </si>
  <si>
    <t>СРО-П-210-5407057232-24042020-00077</t>
  </si>
  <si>
    <t>Общество с ограниченной ответственностью «Техническая экспертиза»</t>
  </si>
  <si>
    <t>СРО-П-210-5407066558-24042020-00078</t>
  </si>
  <si>
    <t>Общество с ограниченной ответственностью "АМТ-проект"</t>
  </si>
  <si>
    <t>СРО-П-210-5406391795-27042020-00079</t>
  </si>
  <si>
    <t>Общество с ограниченной ответственностью "КАНУРА"</t>
  </si>
  <si>
    <t>СРО-П-210-5407454913-27042020-00080</t>
  </si>
  <si>
    <t>Общество с ограниченной ответственностью "БАЗИЛИКА"</t>
  </si>
  <si>
    <t>СРО-П-210-2465148532-27042020-00081</t>
  </si>
  <si>
    <t>Закрытое акционерное общество "БАЗИЛИК"</t>
  </si>
  <si>
    <t>СРО-П-210-2464026919-27042020-00082</t>
  </si>
  <si>
    <t>Акционерное общество Сибирский научно-исследовательский и проектный институт градостроительства</t>
  </si>
  <si>
    <t>СРО-П-210-5406519290-27042020-00083</t>
  </si>
  <si>
    <t>Федеральное государственное бюджетное образовательное учреждение высшего образования "Новосибирский государственный архитектурно-строительный университет (Сибстрин)"</t>
  </si>
  <si>
    <t>СРО-П-210-5405115866-27042020-00084</t>
  </si>
  <si>
    <t>Общество с ограниченной ответственностью "Термооптима"</t>
  </si>
  <si>
    <t>СРО-П-210-5405172920-27042020-00085</t>
  </si>
  <si>
    <t>Общество с ограниченной ответственностью "Новосибирскэнергопроект"</t>
  </si>
  <si>
    <t>СРО-П-210-5406999047-27042020-00086</t>
  </si>
  <si>
    <t>Общество с ограниченной ответственностью "Центр театральных технологий Сибири"</t>
  </si>
  <si>
    <t>СРО-П-210-5401381899-27042020-00087</t>
  </si>
  <si>
    <t>Общество с ограниченной ответственностью "ЗАПСИБНИИПРОЕКТ.2"</t>
  </si>
  <si>
    <t>СРО-П-210-5406692680-27042020-00088</t>
  </si>
  <si>
    <t>Общество с ограниченной ответственностью "Сибирские проекты"</t>
  </si>
  <si>
    <t>СРО-П-210-5404288802-27042020-00089</t>
  </si>
  <si>
    <t>Общество с ограниченной ответственостью Творческая архитектурная мастерская "Лантерна"</t>
  </si>
  <si>
    <t>СРО-П-210-5407048245-27042020-00090</t>
  </si>
  <si>
    <t>Общество с ограниченной ответственностью "Машсибпроект"</t>
  </si>
  <si>
    <t>Общество с ограниченной ответственностью "ЗиО-КОТЭС"</t>
  </si>
  <si>
    <t>СРО-П-210-5402008697-27042020-00092</t>
  </si>
  <si>
    <t>Акционерное общество «Корпорация «Капитал-Технология»</t>
  </si>
  <si>
    <t>СРО-П-210-5406039720-27042020-00093</t>
  </si>
  <si>
    <t>Общество с ограниченной ответственностью "Стройэнергомонтаж"</t>
  </si>
  <si>
    <t>СРО-П-210-5405286220-27042020-00094</t>
  </si>
  <si>
    <t>Общество с ограниченной ответственностью Группа Компаний «ПротивоПожарная Защита»</t>
  </si>
  <si>
    <t>СРО-П-210-5406780833-27042020-00095</t>
  </si>
  <si>
    <t>Общество с ограниченной ответственностью "Инженерно-Технический Центр "Электрокомплектсервис"</t>
  </si>
  <si>
    <t>СРО-П-210-5402020581-27042020-00096</t>
  </si>
  <si>
    <t>Общество с ограниченной ответственностью "ТехноЛайт"</t>
  </si>
  <si>
    <t>СРО-П-210-5404390500-27042020-00097</t>
  </si>
  <si>
    <t>Общество с ограниченной ответственностью "АРХОФИС"</t>
  </si>
  <si>
    <t>СРО-П-210-5406435570-27042020-00098</t>
  </si>
  <si>
    <t>Общество с ограниченной ответственностью "АрхиГрад"</t>
  </si>
  <si>
    <t>СРО-П-210-5404265499-27042020-00099</t>
  </si>
  <si>
    <t>Общество с ограниченной ответственностью "ПрИТОК"</t>
  </si>
  <si>
    <t>СРО-П-210-5407115396-27042020-00100</t>
  </si>
  <si>
    <t>Общество с ограниченной ответственностью "Сибирское проектное бюро"</t>
  </si>
  <si>
    <t>СРО-П-210-5407048252-27042020-00101</t>
  </si>
  <si>
    <t>Общество с ограниченной ответственностью "Инженерное Бюро Современного Проектирования"</t>
  </si>
  <si>
    <t>СРО-П-210-5453000110-27042020-00102</t>
  </si>
  <si>
    <t>Общество с ограниченной ответственностью "Творческая группа архитектора Буслаева"</t>
  </si>
  <si>
    <t>СРО-П-210-5433147690-27042020-00103</t>
  </si>
  <si>
    <t>Общество с ограниченной ответственностью "Институт Комплексного Проектирования"</t>
  </si>
  <si>
    <t>СРО-П-210-5406986680-28042020-00104</t>
  </si>
  <si>
    <t>Общество с ограниченной ответственностью "СПАРК"</t>
  </si>
  <si>
    <t>СРО-П-210-5401232368-28042020-00105</t>
  </si>
  <si>
    <t>Акционерное общество "Сибирский институт по проектированию организации энергетического строительства "Сиборгэнергострой"</t>
  </si>
  <si>
    <t>СРО-П-210-5407002219-28042020-00106</t>
  </si>
  <si>
    <t>Акционерное общество "Новосибирскэнергосбыт"</t>
  </si>
  <si>
    <t>СРО-П-210-5407025576-28042020-00107</t>
  </si>
  <si>
    <t>Акционерное общество "Тывасвязьинформ"</t>
  </si>
  <si>
    <t>СРО-П-210-1701034426-28042020-00108</t>
  </si>
  <si>
    <t>Производственный кооператив по строительству и ремонту "Кедр"</t>
  </si>
  <si>
    <t>СРО-П-210-5401105578-28042020-00109</t>
  </si>
  <si>
    <t>Общество с ограниченной ответственностью "АПМ-2002"</t>
  </si>
  <si>
    <t>Общество с ограниченной ответственностью "Проектные Технологии"</t>
  </si>
  <si>
    <t>СРО-П-210-5405356660-28042020-00111</t>
  </si>
  <si>
    <t>Общество с ограниченной ответственностью "Энергосервисная компания"</t>
  </si>
  <si>
    <t>СРО-П-210-5401267177-28042020-00112</t>
  </si>
  <si>
    <t>Общество с ограниченной ответственностью "Сибирские Отопительные Технологии"</t>
  </si>
  <si>
    <t>Общество с ограниченной ответственностью "АКС"</t>
  </si>
  <si>
    <t>Общество с ограниченной ответственностью "Архитектура"</t>
  </si>
  <si>
    <t>СРО-П-210-5434111295-28042020-00115</t>
  </si>
  <si>
    <t>Закрытое акционерное общество Ремонтно-строительное управление №5 "Новосибирскгражданстрой"</t>
  </si>
  <si>
    <t>СРО-П-210-5405116154-28042020-00116</t>
  </si>
  <si>
    <t>Общество с ограниченной ответственностью Инжиниринговая Компания "ТЕХНОКОМПЛЕКТ"</t>
  </si>
  <si>
    <t>СРО-П-210-5405009628-28042020-00117</t>
  </si>
  <si>
    <t>Общество с ограниченной ответственностью "СПЕЦИАЛИЗИРОВАННЫЙ ЗАСТРОЙЩИК ДСК КПД-Газстрой"</t>
  </si>
  <si>
    <t>СРО-П-210-5410045452-28042020-00119</t>
  </si>
  <si>
    <t>Общество с ограниченной ответственностью Научно-Производственное Объединение "Цифровые регуляторы"</t>
  </si>
  <si>
    <t>СРО-П-210-5402474031-28042020-00120</t>
  </si>
  <si>
    <t>Общество с ограниченной ответственностью научно-производственная фирма "Гранч"</t>
  </si>
  <si>
    <t>СРО-П-210-5407125838-28042020-00121</t>
  </si>
  <si>
    <t>Общество с ограниченной ответственностью "Цоколь"</t>
  </si>
  <si>
    <t>СРО-П-210-2225141100-28042020-00122</t>
  </si>
  <si>
    <t>Общество с ограниченной ответственностью "СибПроектСервис"</t>
  </si>
  <si>
    <t>СРО-П-210-5403188749-28042020-00123</t>
  </si>
  <si>
    <t>Общество с ограниченной ответственностью "Архитектурно-планировочная мастерская - 5"</t>
  </si>
  <si>
    <t>СРО-П-210-5402479551-28042020-00124</t>
  </si>
  <si>
    <t>Общество с ограниченной ответственностью "Проектное Бюро - Сибинвестстрой"</t>
  </si>
  <si>
    <t>СРО-П-210-5402576435-28042020-00125</t>
  </si>
  <si>
    <t>Общество с ограниченной ответственностью Научно-производственная фирма «Электросервис»</t>
  </si>
  <si>
    <t>СРО-П-210-5407215143-28042020-00126</t>
  </si>
  <si>
    <t>Общество с ограниченной ответственностью "Кингспан"</t>
  </si>
  <si>
    <t>СРО-П-210-4705033556-28042020-00127</t>
  </si>
  <si>
    <t>Общество с ограниченной ответственностью "Сибирские Фасады"</t>
  </si>
  <si>
    <t>СРО-П-210-5406712167-28042020-00128</t>
  </si>
  <si>
    <t>Федеральное государственное бюджетное образовательное учреждение высшего образования "Новосибирский государственный университет архитектуры, дизайна и искусств имени А.Д. Крячкова"</t>
  </si>
  <si>
    <t>СРО-П-210-5406108519-29042020-00129</t>
  </si>
  <si>
    <t>Общество с ограниченной ответственностью "ТЕХНОЛОГИЯ-ПРОЕКТ"</t>
  </si>
  <si>
    <t>СРО-П-210-5405954646-29042020-00130</t>
  </si>
  <si>
    <t>Общество с ограниченной ответственностью "Строительно-Экспертное Бюро"</t>
  </si>
  <si>
    <t>СРО-П-210-5404161010-29042020-00131</t>
  </si>
  <si>
    <t>Общество с ограниченной ответственностью "Стройсибпроект"</t>
  </si>
  <si>
    <t>СРО-П-210-5407238052-29042020-00132</t>
  </si>
  <si>
    <t>Ассоциация Управляющая компания предприятиями "ЛАЗЕР-ХОЛДИНГ"</t>
  </si>
  <si>
    <t>СРО-П-210-5445100834-29042020-00133</t>
  </si>
  <si>
    <t>Общество с ограниченной ответственностью Архитектурная мастерская "Тектоника"</t>
  </si>
  <si>
    <t>СРО-П-210-5405369451-29042020-00134</t>
  </si>
  <si>
    <t>Общество с ограниченной ответственностью Проектно Строительная Компания "Связьпроектсервис"</t>
  </si>
  <si>
    <t>СРО-П-210-5406294858-29042020-00135</t>
  </si>
  <si>
    <t>Общество с ограниченной ответственностью "ДИСКУС-проект"</t>
  </si>
  <si>
    <t>СРО-П-210-5403191340-29042020-00136</t>
  </si>
  <si>
    <t>Общество с ограниченной ответственностью "Редут+"</t>
  </si>
  <si>
    <t>СРО-П-210-5406979812-29042020-00137</t>
  </si>
  <si>
    <t>Общество с ограниченной ответственностью "Проект-М"</t>
  </si>
  <si>
    <t>СРО-П-210-5401176427-29042020-00138</t>
  </si>
  <si>
    <t>Общество с ограниченной ответственностью Проектно-монтажная группа "СибЭл"</t>
  </si>
  <si>
    <t>СРО-П-210-5407269727-29042020-00139</t>
  </si>
  <si>
    <t>Общество с ограниченной ответственностью "Творческая мастерская Козлова"</t>
  </si>
  <si>
    <t>СРО-П-210-5406023544-29042020-00140</t>
  </si>
  <si>
    <t>Общество с ограниченной ответственностью "ЭПОС-Инжиниринг"</t>
  </si>
  <si>
    <t>СРО-П-210-5408001634-29042020-00141</t>
  </si>
  <si>
    <t>Общество с ограниченной ответственностью "Сибторгпроект"</t>
  </si>
  <si>
    <t>СРО-П-210-5409227000-29042020-00142</t>
  </si>
  <si>
    <t>Общество с ограниченной ответственностью "Жилкоммунпроект"</t>
  </si>
  <si>
    <t>СРО-П-210-5447107240-29042020-00143</t>
  </si>
  <si>
    <t>Общество с ограниченной ответственностью "Фирма Янтарь III ЛТД"</t>
  </si>
  <si>
    <t>СРО-П-210-5443117261-29042020-00144</t>
  </si>
  <si>
    <t>Общество с ограниченной ответственностью "Персональная творческая мастерская архитектора Деева Н.Н."</t>
  </si>
  <si>
    <t>СРО-П-210-5407202803-29042020-00145</t>
  </si>
  <si>
    <t>Общество с ограниченной ответственностью "Промжилпроект"</t>
  </si>
  <si>
    <t>СРО-П-210-5407034796-29042020-00146</t>
  </si>
  <si>
    <t>Общество с ограниченной ответственностью "АПМ Фефелова ВВ"</t>
  </si>
  <si>
    <t>СРО-П-210-5402170308-29042020-00147</t>
  </si>
  <si>
    <t>Общество с ограниченной ответственностью "ГенИнжПроект"</t>
  </si>
  <si>
    <t>СРО-П-210-5406253690-29042020-00148</t>
  </si>
  <si>
    <t>Закрытое акционерное общество "Квантекс"</t>
  </si>
  <si>
    <t>СРО-П-210-5433110524-30042020-00149</t>
  </si>
  <si>
    <t>Общество с ограниченной ответственностью "АрхСтройПроект-XXI"</t>
  </si>
  <si>
    <t>СРО-П-210-5407005690-30042020-00150</t>
  </si>
  <si>
    <t>Общество с ограниченной ответственностью Новосибирский энергомашиностроительный завод «ТАЙРА»</t>
  </si>
  <si>
    <t>СРО-П-210-5408109388-30042020-00151</t>
  </si>
  <si>
    <t>Общество с ограниченной ответственностью Фирма "Новосибирское антенно-кабельное телевизионное вещание"</t>
  </si>
  <si>
    <t>СРО-П-210-5404198330-30042020-00152</t>
  </si>
  <si>
    <t>Общество с ограниченной ответственностью "СОЛО-ПРОЕКТ"</t>
  </si>
  <si>
    <t>СРО-П-210-5404253239-30042020-00153</t>
  </si>
  <si>
    <t>Общество с ограниченной ответственностью "Махаон"</t>
  </si>
  <si>
    <t>СРО-П-210-5403158790-30042020-00154</t>
  </si>
  <si>
    <t>Общество с ограниченной ответственностью "СибПроект АН"</t>
  </si>
  <si>
    <t>СРО-П-210-5408170103-30042020-00155</t>
  </si>
  <si>
    <t>Ассоциация по содействию улучшению жилищных условий сотрудников организации Новосибирского научного центра</t>
  </si>
  <si>
    <t>СРО-П-210-5408232367-30042020-00156</t>
  </si>
  <si>
    <t>Общество с ограниченной ответственностью "Технология-Проект"</t>
  </si>
  <si>
    <t>СРО-П-210-5406367922-30042020-00157</t>
  </si>
  <si>
    <t>Общество с ограниченной ответственностью "СтройЭнерго"</t>
  </si>
  <si>
    <t>СРО-П-210-5406584356-30042020-00158</t>
  </si>
  <si>
    <t>Общество с ограниченной ответственностью "АрКон"</t>
  </si>
  <si>
    <t>СРО-П-210-5406371037-30042020-00159</t>
  </si>
  <si>
    <t>Общество с ограниченной ответственностью "Метаплан"</t>
  </si>
  <si>
    <t>СРО-П-210-5407954634-30042020-00160</t>
  </si>
  <si>
    <t>Общество с ограниченной ответственностью "ГК "Технология. Проектное бюро"</t>
  </si>
  <si>
    <t>СРО-П-210-5402560749-30042020-00161</t>
  </si>
  <si>
    <t>(приостановлено право на подготовку проектной документации сроком на 60 календарных дней с 31.08.2021 г.)</t>
  </si>
  <si>
    <t>Общество с ограниченной ответственностью "Архитектурно-строительная мастерская "Ренессанс"</t>
  </si>
  <si>
    <t>СРО-П-210-5402484590-30042020-00162</t>
  </si>
  <si>
    <t>Общество с ограниченной ответственностью "Альянс"</t>
  </si>
  <si>
    <t>СРО-П-210-5408008559-30042020-00163</t>
  </si>
  <si>
    <t>Общество с ограниченной ответственностью "Компания "Сибирь-Развитие"</t>
  </si>
  <si>
    <t>СРО-П-210-5405262589-30042020-00164</t>
  </si>
  <si>
    <t>Общество с ограниченной ответственностью "Проспект"</t>
  </si>
  <si>
    <t>СРО-П-210-5433126637-07052020-00165</t>
  </si>
  <si>
    <t>Общество с ограниченной ответственностью "Стройкапитал"</t>
  </si>
  <si>
    <t>СРО-П-210-5408013291-07052020-00166</t>
  </si>
  <si>
    <t>Акционерное общество "СТС-монтаж"</t>
  </si>
  <si>
    <t>СРО-П-210-5401340780-07052020-00167</t>
  </si>
  <si>
    <t>Общество с ограниченной ответственностью "Проект-А"</t>
  </si>
  <si>
    <t>СРО-П-210-5406610292-07052020-00169</t>
  </si>
  <si>
    <t>Общество с ограниченной ответственностью "Проектный институт реконструкции и строительства сооружений трубопроводного транспорта нефти и газа"</t>
  </si>
  <si>
    <t>СРО-П-210-5507066294-14052020-00170</t>
  </si>
  <si>
    <t>Общество с ограниченной ответственностью "Институт Транснефтегазпроект"</t>
  </si>
  <si>
    <t>СРО-П-210-7728265372-14052020-00171</t>
  </si>
  <si>
    <t>Акционерное общество "Сибирский зональный научно-исследовательский и проектный институт экспериментального проектирования жилых и общественных зданий"</t>
  </si>
  <si>
    <t>СРО-П-210-5404103152-14052020-00172</t>
  </si>
  <si>
    <t>Общество с ограниченной ответственностью "Инженерное бюро Феликова Дмитрия Александровича"</t>
  </si>
  <si>
    <t>СРО-П-210-5407199501-14052020-00174</t>
  </si>
  <si>
    <t>Общество с ограниченной ответственностью производственно-коммерческая фирма «Агросервис»</t>
  </si>
  <si>
    <t>СРО-П-210-5403112891-14052020-00175</t>
  </si>
  <si>
    <t>Общество с ограниченной ответственностью "Сибирьспецавтоматика"</t>
  </si>
  <si>
    <t>СРО-П-210-5401265155-14052020-00176</t>
  </si>
  <si>
    <t>Общество с ограниченной ответственностью "ПРОЕКТСТРОЙСЕРВИС"</t>
  </si>
  <si>
    <t>СРО-П-210-5403199719-15052020-00177</t>
  </si>
  <si>
    <t>Общество с ограниченной ответственностью "Творческая Архитектурная Мастерская "ГРАДО"</t>
  </si>
  <si>
    <t>СРО-П-210-2801076044-20052020-00179</t>
  </si>
  <si>
    <t>Общество с ограниченной ответственностью Научно-проектный центр "ЭРКОНСИБ"</t>
  </si>
  <si>
    <t>СРО-П-210-5405483411-20052020-00180</t>
  </si>
  <si>
    <t>СРО-П-210-5408014344-15062020-00181</t>
  </si>
  <si>
    <t>Общество с ограниченной ответственностью "Энергогазсервис"</t>
  </si>
  <si>
    <t>СРО-П-210-5410083433-16072020-00183</t>
  </si>
  <si>
    <t>Акционерное общество "ЭНЕРГОПРОМ - Новосибирский электродный завод"</t>
  </si>
  <si>
    <t>СРО-П-210-5446112952-29072020-00184</t>
  </si>
  <si>
    <t>Общество с ограниченной ответственностью "ЛК Проект"</t>
  </si>
  <si>
    <t>СРО-П-210-5405468477-30072020-00185</t>
  </si>
  <si>
    <t>Общество с ограниченной ответственностью "Технофорс"</t>
  </si>
  <si>
    <t>СРО-П-210-5405979947-03092020-00186</t>
  </si>
  <si>
    <t>Общество с ограниченной ответственностью "ОЛИМП"</t>
  </si>
  <si>
    <t>СРО-П-210-5407206710-21122020-00187</t>
  </si>
  <si>
    <t>Публичное акционерное общество "АВИАЦИОННАЯ ХОЛДИНГОВАЯ КОМПАНИЯ "СУХОЙ"</t>
  </si>
  <si>
    <t>СРО-П-210-5406801730-24012020-00058</t>
  </si>
  <si>
    <t>СРО-П-210-5406219427-24042020-00068</t>
  </si>
  <si>
    <t>СРО-П-210-5408163762-22062018-00044</t>
  </si>
  <si>
    <t>СРО-П-210-5403188019-27042020-00091</t>
  </si>
  <si>
    <t>СРО-П-210-5405239639-28042020-00110</t>
  </si>
  <si>
    <t>СРО-П-210-5402488228-28042020-00113</t>
  </si>
  <si>
    <t>СРО-П-210-5406506132-28042020-00114</t>
  </si>
  <si>
    <t>СРО-П-210-543306350303-30052018-3</t>
  </si>
  <si>
    <t>Полное наименование организации</t>
  </si>
  <si>
    <t xml:space="preserve">Регистрационный номер в реестре </t>
  </si>
  <si>
    <t>п.</t>
  </si>
  <si>
    <t>Примечание</t>
  </si>
  <si>
    <t>Инфо</t>
  </si>
  <si>
    <t>Сокращенное наименование организации</t>
  </si>
  <si>
    <t>"СИАСК-Энергогазсервис"</t>
  </si>
  <si>
    <t xml:space="preserve">Общество с ограниченной ответственностью </t>
  </si>
  <si>
    <t>СИАСК-Энергогазсервис</t>
  </si>
  <si>
    <t>Паспорт фасадов</t>
  </si>
  <si>
    <t>Сибстройпроект</t>
  </si>
  <si>
    <t>Генинж-Консалт</t>
  </si>
  <si>
    <t>МОНТАЖСИБСПЕЦ</t>
  </si>
  <si>
    <t>Студия КиФ</t>
  </si>
  <si>
    <t>Сибирский Проектный Институт</t>
  </si>
  <si>
    <t>Строительно-экспертная организация</t>
  </si>
  <si>
    <t>АПМ-сайт</t>
  </si>
  <si>
    <t>Шелеховстройпроект</t>
  </si>
  <si>
    <t>ПротивоПожарная Защита 001</t>
  </si>
  <si>
    <t>АльфаГазСтройСервис</t>
  </si>
  <si>
    <t>АМТ-проект</t>
  </si>
  <si>
    <t>КАНУРА</t>
  </si>
  <si>
    <t>БАЗИЛИКА</t>
  </si>
  <si>
    <t xml:space="preserve">Закрытое акционерное общество </t>
  </si>
  <si>
    <t>БАЗИЛИК</t>
  </si>
  <si>
    <t>Термооптима</t>
  </si>
  <si>
    <t>Центр театральных технологий Сибири</t>
  </si>
  <si>
    <t>ЗАПСИБНИИПРОЕКТ.2</t>
  </si>
  <si>
    <t>Сибирские проекты</t>
  </si>
  <si>
    <t>Лантерна</t>
  </si>
  <si>
    <t>Машсибпроект</t>
  </si>
  <si>
    <t xml:space="preserve">Инженерно-Технический Центр </t>
  </si>
  <si>
    <t>ТехноЛайт</t>
  </si>
  <si>
    <t>АРХОФИС</t>
  </si>
  <si>
    <t>АрхиГрад</t>
  </si>
  <si>
    <t>Сибирское проектное бюро</t>
  </si>
  <si>
    <t>Инженерное Бюро Современного Проектирования</t>
  </si>
  <si>
    <t>Творческая группа архитектора Буслаева</t>
  </si>
  <si>
    <t>Институт Комплексного Проектирования</t>
  </si>
  <si>
    <t>СПАРК</t>
  </si>
  <si>
    <t xml:space="preserve">Акционерное общество </t>
  </si>
  <si>
    <t>Новосибирскэнергосбыт</t>
  </si>
  <si>
    <t>Тывасвязьинформ</t>
  </si>
  <si>
    <t>Кедр</t>
  </si>
  <si>
    <t>АПМ-2002</t>
  </si>
  <si>
    <t>Энергосервисная компания</t>
  </si>
  <si>
    <t>Сибирские Отопительные Технологии</t>
  </si>
  <si>
    <t>АКС</t>
  </si>
  <si>
    <t>Архитектура</t>
  </si>
  <si>
    <t>Новосибирскгражданстрой</t>
  </si>
  <si>
    <t>ТЕХНОКОМПЛЕКТ</t>
  </si>
  <si>
    <t>СПЕЦИАЛИЗИРОВАННЫЙ ЗАСТРОЙЩИК ДСК КПД-Газстрой</t>
  </si>
  <si>
    <t>Цоколь</t>
  </si>
  <si>
    <t>СибПроектСервис</t>
  </si>
  <si>
    <t>Архитектурно-планировочная мастерская - 5</t>
  </si>
  <si>
    <t>Кингспан</t>
  </si>
  <si>
    <t>Сибирские Фасады</t>
  </si>
  <si>
    <t xml:space="preserve">Федеральное государственное бюджетное образовательное учреждение высшего образования </t>
  </si>
  <si>
    <t>Новосибирский государственный университет архитектуры, дизайна и искусств имени А.Д. Крячкова</t>
  </si>
  <si>
    <t>ТЕХНОЛОГИЯ-ПРОЕКТ</t>
  </si>
  <si>
    <t>Строительно-Экспертное Бюро</t>
  </si>
  <si>
    <t>Стройсибпроект</t>
  </si>
  <si>
    <t>ЛАЗЕР-ХОЛДИНГ</t>
  </si>
  <si>
    <t>Тектоника</t>
  </si>
  <si>
    <t>ДИСКУС-проект</t>
  </si>
  <si>
    <t>Редут+</t>
  </si>
  <si>
    <t>Проект-М</t>
  </si>
  <si>
    <t>СибЭл</t>
  </si>
  <si>
    <t>Творческая мастерская Козлова</t>
  </si>
  <si>
    <t>Сибторгпроект</t>
  </si>
  <si>
    <t>Жилкоммунпроект</t>
  </si>
  <si>
    <t>Фирма Янтарь III ЛТД</t>
  </si>
  <si>
    <t>Персональная творческая мастерская архитектора Деева Н.Н.</t>
  </si>
  <si>
    <t>Промжилпроект</t>
  </si>
  <si>
    <t>АПМ Фефелова ВВ</t>
  </si>
  <si>
    <t>ГенИнжПроект</t>
  </si>
  <si>
    <t>Квантекс</t>
  </si>
  <si>
    <t>АрхСтройПроект-XXI</t>
  </si>
  <si>
    <t>Новосибирское антенно-кабельное телевизионное вещание</t>
  </si>
  <si>
    <t>СОЛО-ПРОЕКТ</t>
  </si>
  <si>
    <t>Махаон</t>
  </si>
  <si>
    <t>СибПроект АН</t>
  </si>
  <si>
    <t>Технология-Проект</t>
  </si>
  <si>
    <t>СтройЭнерго</t>
  </si>
  <si>
    <t>АрКон</t>
  </si>
  <si>
    <t>Метаплан</t>
  </si>
  <si>
    <t xml:space="preserve">ГК </t>
  </si>
  <si>
    <t xml:space="preserve">Архитектурно-строительная мастерская </t>
  </si>
  <si>
    <t>Альянс</t>
  </si>
  <si>
    <t xml:space="preserve">Компания </t>
  </si>
  <si>
    <t>Проспект</t>
  </si>
  <si>
    <t>Стройкапитал</t>
  </si>
  <si>
    <t>СТС-монтаж</t>
  </si>
  <si>
    <t>Проект-А</t>
  </si>
  <si>
    <t>Сибирский зональный научно-исследовательский и проектный институт экспериментального проектирования жилых и общественных зданий</t>
  </si>
  <si>
    <t>Инженерное бюро Феликова Дмитрия Александровича</t>
  </si>
  <si>
    <t>Сибирьспецавтоматика</t>
  </si>
  <si>
    <t xml:space="preserve">Творческая Архитектурная Мастерская </t>
  </si>
  <si>
    <t>Энергогазсервис</t>
  </si>
  <si>
    <t>ЭНЕРГОПРОМ - Новосибирский электродный завод</t>
  </si>
  <si>
    <t>ЛК Проект</t>
  </si>
  <si>
    <t>Технофорс</t>
  </si>
  <si>
    <t>ОЛИМП</t>
  </si>
  <si>
    <t xml:space="preserve">Публичное акционерное общество </t>
  </si>
  <si>
    <t xml:space="preserve">АВИАЦИОННАЯ ХОЛДИНГОВАЯ КОМПАНИЯ </t>
  </si>
  <si>
    <t xml:space="preserve">Индивидуальный предприниматель </t>
  </si>
  <si>
    <t>Воропаев Константин Николаевич</t>
  </si>
  <si>
    <t>Общество с ограниченной ответственностью</t>
  </si>
  <si>
    <t>Проектно-строительная компания «Октябрьская»</t>
  </si>
  <si>
    <t>«Проект Д»</t>
  </si>
  <si>
    <t>«Системы Сервиса»</t>
  </si>
  <si>
    <t>Пергаев Сергей Викторович</t>
  </si>
  <si>
    <t>«Адаптик-А»</t>
  </si>
  <si>
    <t>«Экопроектсервис»</t>
  </si>
  <si>
    <t>«Эльдимо»</t>
  </si>
  <si>
    <t>«Корпорация Услуг Безопасности»</t>
  </si>
  <si>
    <t>«Концепт-Проект»</t>
  </si>
  <si>
    <t>«Центр «Энергосервис»</t>
  </si>
  <si>
    <t>Проектно-строительное объединение "Сибстройпроект"</t>
  </si>
  <si>
    <t>«Новосибстройсертификация»</t>
  </si>
  <si>
    <t>«СтройПромКонтинент»</t>
  </si>
  <si>
    <t xml:space="preserve"> Научно-производственная компания«Комплексные системы про»</t>
  </si>
  <si>
    <t>Сибирский научно-исследовательский и проектный институт градостроительства</t>
  </si>
  <si>
    <t>«Корпорация «Капитал-Технология»</t>
  </si>
  <si>
    <t>Инжиниринговая Компания "ТЕХНОКОМПЛЕКТ"</t>
  </si>
  <si>
    <t>Научно-производственная фирма «Электросервис»</t>
  </si>
  <si>
    <t>Архитектурная мастерская "Тектоника"</t>
  </si>
  <si>
    <t>Проектно-монтажная группа "СибЭл"</t>
  </si>
  <si>
    <t>Новосибирский энергомашиностроительный завод «ТАЙРА»</t>
  </si>
  <si>
    <t>Фирма "Новосибирское антенно-кабельное телевизионное вещание"</t>
  </si>
  <si>
    <t>производственно-коммерческая фирма «Агросервис»</t>
  </si>
  <si>
    <t xml:space="preserve">Общество с ограниченной ответственостью </t>
  </si>
  <si>
    <t>Творческая архитектурная мастерская "Лантерна"</t>
  </si>
  <si>
    <t>ООО</t>
  </si>
  <si>
    <t>ИП</t>
  </si>
  <si>
    <t>ЗАО</t>
  </si>
  <si>
    <t>АО</t>
  </si>
  <si>
    <t>ПК</t>
  </si>
  <si>
    <t>по строительству и ремонту "Кедр"</t>
  </si>
  <si>
    <t>ФГБОУ</t>
  </si>
  <si>
    <t xml:space="preserve">Ассоциация </t>
  </si>
  <si>
    <t>Управляющая компания предприятиями "ЛАЗЕР-ХОЛДИНГ"</t>
  </si>
  <si>
    <t>А</t>
  </si>
  <si>
    <t>по содействию улучшению жилищных условий сотрудников организации Новосибирского научного центра</t>
  </si>
  <si>
    <t>ПАО</t>
  </si>
  <si>
    <t>"Паспорт фасадов"</t>
  </si>
  <si>
    <t>"Генинж-Консалт"</t>
  </si>
  <si>
    <t>"МОНТАЖСИБСПЕЦ"</t>
  </si>
  <si>
    <t>"Студия КиФ"</t>
  </si>
  <si>
    <t>"Сибирский Проектный Институт"</t>
  </si>
  <si>
    <t>"Строительно-экспертная организация"</t>
  </si>
  <si>
    <t>"АПМ-сайт"</t>
  </si>
  <si>
    <t>"Шелеховстройпроект"</t>
  </si>
  <si>
    <t>"ПротивоПожарная Защита 001"</t>
  </si>
  <si>
    <t>проектный институт "Сибстройпроект"</t>
  </si>
  <si>
    <t>СИНЕТИК</t>
  </si>
  <si>
    <t>СибПроектЭлектро</t>
  </si>
  <si>
    <t>Новосибирский государственный архитектурно-строительный университет (Сибстрин)</t>
  </si>
  <si>
    <t>Новосибирскэнергопроект</t>
  </si>
  <si>
    <t>ЗиО-КОТЭС</t>
  </si>
  <si>
    <t>Стройэнергомонтаж</t>
  </si>
  <si>
    <t>ПрИТОК</t>
  </si>
  <si>
    <t xml:space="preserve">Сибирский институт по проектированию организации энергетического строительства </t>
  </si>
  <si>
    <t>Проектные Технологии</t>
  </si>
  <si>
    <t>Цифровые регуляторы</t>
  </si>
  <si>
    <t>Гранч</t>
  </si>
  <si>
    <t>Проектное Бюро - Сибинвестстрой</t>
  </si>
  <si>
    <t>Связьпроектсервис</t>
  </si>
  <si>
    <t>ЭПОС-Инжиниринг</t>
  </si>
  <si>
    <t>Проектный институт реконструкции и строительства сооружений трубопроводного транспорта нефти и газа</t>
  </si>
  <si>
    <t>Институт Транснефтегазпроект</t>
  </si>
  <si>
    <t>ПРОЕКТСТРОЙСЕРВИС</t>
  </si>
  <si>
    <t>ЭРКОНСИБ</t>
  </si>
  <si>
    <t>"</t>
  </si>
  <si>
    <t>"СИНЕТИК"</t>
  </si>
  <si>
    <t>"АльфаГазСтройСервис"</t>
  </si>
  <si>
    <t>"АМТ-проект"</t>
  </si>
  <si>
    <t>"КАНУРА"</t>
  </si>
  <si>
    <t>"БАЗИЛИКА"</t>
  </si>
  <si>
    <t>"БАЗИЛИК"</t>
  </si>
  <si>
    <t>"Новосибирский государственный архитектурно-строительный университет (Сибстрин)"</t>
  </si>
  <si>
    <t>"Термооптима"</t>
  </si>
  <si>
    <t>"Новосибирскэнергопроект"</t>
  </si>
  <si>
    <t>"Центр театральных технологий Сибири"</t>
  </si>
  <si>
    <t>"ЗАПСИБНИИПРОЕКТ.2"</t>
  </si>
  <si>
    <t>"Сибирские проекты"</t>
  </si>
  <si>
    <t>"Машсибпроект"</t>
  </si>
  <si>
    <t>"ЗиО-КОТЭС"</t>
  </si>
  <si>
    <t>"Стройэнергомонтаж"</t>
  </si>
  <si>
    <t>"ТехноЛайт"</t>
  </si>
  <si>
    <t>"АРХОФИС"</t>
  </si>
  <si>
    <t>"АрхиГрад"</t>
  </si>
  <si>
    <t>"ПрИТОК"</t>
  </si>
  <si>
    <t>"Сибирское проектное бюро"</t>
  </si>
  <si>
    <t>"Инженерное Бюро Современного Проектирования"</t>
  </si>
  <si>
    <t>"Творческая группа архитектора Буслаева"</t>
  </si>
  <si>
    <t>"Институт Комплексного Проектирования"</t>
  </si>
  <si>
    <t>"СПАРК"</t>
  </si>
  <si>
    <t>"Новосибирскэнергосбыт"</t>
  </si>
  <si>
    <t>"Тывасвязьинформ"</t>
  </si>
  <si>
    <t>"АПМ-2002"</t>
  </si>
  <si>
    <t>"Проектные Технологии"</t>
  </si>
  <si>
    <t>"Энергосервисная компания"</t>
  </si>
  <si>
    <t>"Сибирские Отопительные Технологии"</t>
  </si>
  <si>
    <t>"АКС"</t>
  </si>
  <si>
    <t>"Архитектура"</t>
  </si>
  <si>
    <t>"СПЕЦИАЛИЗИРОВАННЫЙ ЗАСТРОЙЩИК ДСК КПД-Газстрой"</t>
  </si>
  <si>
    <t>"Цоколь"</t>
  </si>
  <si>
    <t>"СибПроектСервис"</t>
  </si>
  <si>
    <t>"Архитектурно-планировочная мастерская - 5"</t>
  </si>
  <si>
    <t>"Проектное Бюро - Сибинвестстрой"</t>
  </si>
  <si>
    <t>"Кингспан"</t>
  </si>
  <si>
    <t>"Сибирские Фасады"</t>
  </si>
  <si>
    <t>"Новосибирский государственный университет архитектуры, дизайна и искусств имени А.Д. Крячкова"</t>
  </si>
  <si>
    <t>"ТЕХНОЛОГИЯ-ПРОЕКТ"</t>
  </si>
  <si>
    <t>"Строительно-Экспертное Бюро"</t>
  </si>
  <si>
    <t>"Стройсибпроект"</t>
  </si>
  <si>
    <t>"ДИСКУС-проект"</t>
  </si>
  <si>
    <t>"Редут+"</t>
  </si>
  <si>
    <t>"Проект-М"</t>
  </si>
  <si>
    <t>"Творческая мастерская Козлова"</t>
  </si>
  <si>
    <t>"ЭПОС-Инжиниринг"</t>
  </si>
  <si>
    <t>"Сибторгпроект"</t>
  </si>
  <si>
    <t>"Жилкоммунпроект"</t>
  </si>
  <si>
    <t>"Фирма Янтарь III ЛТД"</t>
  </si>
  <si>
    <t>"Персональная творческая мастерская архитектора Деева Н.Н."</t>
  </si>
  <si>
    <t>"Промжилпроект"</t>
  </si>
  <si>
    <t>"АПМ Фефелова ВВ"</t>
  </si>
  <si>
    <t>"ГенИнжПроект"</t>
  </si>
  <si>
    <t>"Квантекс"</t>
  </si>
  <si>
    <t>"АрхСтройПроект-XXI"</t>
  </si>
  <si>
    <t>"СОЛО-ПРОЕКТ"</t>
  </si>
  <si>
    <t>"Махаон"</t>
  </si>
  <si>
    <t>"СибПроект АН"</t>
  </si>
  <si>
    <t>"Технология-Проект"</t>
  </si>
  <si>
    <t>"СтройЭнерго"</t>
  </si>
  <si>
    <t>"АрКон"</t>
  </si>
  <si>
    <t>"Метаплан"</t>
  </si>
  <si>
    <t>"Альянс"</t>
  </si>
  <si>
    <t>"Проспект"</t>
  </si>
  <si>
    <t>"Стройкапитал"</t>
  </si>
  <si>
    <t>"СТС-монтаж"</t>
  </si>
  <si>
    <t>"Проект-А"</t>
  </si>
  <si>
    <t>"Проектный институт реконструкции и строительства сооружений трубопроводного транспорта нефти и газа"</t>
  </si>
  <si>
    <t>"Институт Транснефтегазпроект"</t>
  </si>
  <si>
    <t>"Сибирский зональный научно-исследовательский и проектный институт экспериментального проектирования жилых и общественных зданий"</t>
  </si>
  <si>
    <t>"Инженерное бюро Феликова Дмитрия Александровича"</t>
  </si>
  <si>
    <t>"Сибирьспецавтоматика"</t>
  </si>
  <si>
    <t>"ПРОЕКТСТРОЙСЕРВИС"</t>
  </si>
  <si>
    <t>"Энергогазсервис"</t>
  </si>
  <si>
    <t>"ЭНЕРГОПРОМ - Новосибирский электродный завод"</t>
  </si>
  <si>
    <t>"ЛК Проект"</t>
  </si>
  <si>
    <t>"Технофорс"</t>
  </si>
  <si>
    <t>"ОЛИМП"</t>
  </si>
  <si>
    <t xml:space="preserve">Открытое акционерное общество </t>
  </si>
  <si>
    <t>«ВентКомплекс»</t>
  </si>
  <si>
    <t>«Изыскатель-МТ»</t>
  </si>
  <si>
    <t>«Сибирская инвестиционная архитектурно-строительная компания»</t>
  </si>
  <si>
    <t>«Техническая экспертиза»</t>
  </si>
  <si>
    <t>Группа Компаний «ПротивоПожарная Защита»</t>
  </si>
  <si>
    <t>Проектно Строительная Компания "Связьпроектсервис"</t>
  </si>
  <si>
    <t>Научно-проектный центр "ЭРКОНСИБ"</t>
  </si>
  <si>
    <t>"Инженерно-Технический Центр "Электрокомплектсервис"</t>
  </si>
  <si>
    <t>"Сибирский институт по проектированию организации энергетического строительства "Сиборгэнергострой"</t>
  </si>
  <si>
    <t>"ГК "Технология. Проектное бюро"</t>
  </si>
  <si>
    <t>"Архитектурно-строительная мастерская "Ренессанс"</t>
  </si>
  <si>
    <t>"Компания "Сибирь-Развитие"</t>
  </si>
  <si>
    <t>"Творческая Архитектурная Мастерская "ГРАДО"</t>
  </si>
  <si>
    <t>"АВИАЦИОННАЯ ХОЛДИНГОВАЯ КОМПАНИЯ "СУХОЙ"</t>
  </si>
  <si>
    <t>ОАО</t>
  </si>
  <si>
    <t xml:space="preserve">Производственный кооператив </t>
  </si>
  <si>
    <t>Ремонтно-строительное управление №5 "Новосибирскгражданстрой"</t>
  </si>
  <si>
    <t>Научно-Производственное Объединение "Цифровые регуляторы"</t>
  </si>
  <si>
    <t>научно-производственная фирма "Гранч"</t>
  </si>
  <si>
    <t>Сибирский проектный институт электротехнической промышленности "СибПроектЭлектро"</t>
  </si>
  <si>
    <t>СРО</t>
  </si>
  <si>
    <t>П</t>
  </si>
  <si>
    <t>проставлены</t>
  </si>
  <si>
    <t>Проверка</t>
  </si>
  <si>
    <t>Архитектурно-строительная мастерская</t>
  </si>
  <si>
    <t>"Архитектурно-строительная мастерская"</t>
  </si>
  <si>
    <t>Общество с ограниченной ответственностью "Архитектурно-строительная мастерская"</t>
  </si>
  <si>
    <t>УТВЕРЖДЕНО</t>
  </si>
  <si>
    <t>Советом Союза</t>
  </si>
  <si>
    <t>ГРАФИК (ПЛАН)</t>
  </si>
  <si>
    <t>проведения плановых проверок членов Союза</t>
  </si>
  <si>
    <t>"Гильдия проектировщиков Сибири" на 2021 год</t>
  </si>
  <si>
    <t>Протокол №54 от 23.04.2021г.</t>
  </si>
  <si>
    <t>05.07.</t>
  </si>
  <si>
    <t>ЗАО "Новосибирскметропроект"</t>
  </si>
  <si>
    <t>ООО "ГЕОСТРОЙ"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</si>
</sst>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/>
    <xf numFmtId="0" fontId="1" fillId="0" borderId="0" xfId="0" applyFont="1"/>
    <xf numFmtId="1" fontId="0" fillId="0" borderId="0" xfId="0" applyNumberFormat="1" applyAlignment="1">
      <alignment horizontal="left" vertical="center"/>
    </xf>
    <xf numFmtId="0" fontId="0" fillId="0" borderId="9" xfId="0" applyBorder="1"/>
    <xf numFmtId="0" fontId="0" fillId="3" borderId="8" xfId="0" applyFill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3" borderId="8" xfId="0" applyFont="1" applyFill="1" applyBorder="1"/>
    <xf numFmtId="0" fontId="0" fillId="4" borderId="0" xfId="0" applyFill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8" xfId="0" applyFont="1" applyBorder="1"/>
    <xf numFmtId="0" fontId="4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4" fillId="0" borderId="7" xfId="0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7" xfId="0" applyFont="1" applyBorder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/>
    <xf numFmtId="0" fontId="8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5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" fontId="15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0E126-FC31-43D8-BA4B-AEDCEDCACD4C}">
  <dimension ref="A1:Q38"/>
  <sheetViews>
    <sheetView tabSelected="1" view="pageBreakPreview" topLeftCell="B1" zoomScale="90" zoomScaleNormal="100" zoomScaleSheetLayoutView="90" workbookViewId="0">
      <pane ySplit="10" topLeftCell="A26" activePane="bottomLeft" state="frozen"/>
      <selection pane="bottomLeft" activeCell="D29" sqref="D29"/>
    </sheetView>
  </sheetViews>
  <sheetFormatPr defaultRowHeight="15" outlineLevelRow="1" outlineLevelCol="1" x14ac:dyDescent="0.25"/>
  <cols>
    <col min="1" max="1" width="0" hidden="1" customWidth="1" outlineLevel="1"/>
    <col min="2" max="2" width="6.28515625" customWidth="1" collapsed="1"/>
    <col min="3" max="3" width="56.42578125" customWidth="1"/>
    <col min="4" max="4" width="14.28515625" style="27" customWidth="1"/>
    <col min="5" max="5" width="8" style="27" customWidth="1"/>
    <col min="6" max="6" width="5.85546875" customWidth="1"/>
    <col min="7" max="7" width="7.5703125" customWidth="1"/>
    <col min="8" max="8" width="7.7109375" customWidth="1"/>
    <col min="9" max="9" width="7.140625" customWidth="1"/>
    <col min="10" max="10" width="7.42578125" customWidth="1"/>
    <col min="11" max="11" width="7.5703125" customWidth="1"/>
    <col min="12" max="12" width="6.5703125" customWidth="1"/>
    <col min="13" max="13" width="7.140625" customWidth="1"/>
    <col min="14" max="14" width="7" customWidth="1"/>
    <col min="15" max="15" width="7.42578125" customWidth="1"/>
    <col min="16" max="16" width="6.85546875" customWidth="1"/>
    <col min="17" max="17" width="6.7109375" customWidth="1"/>
  </cols>
  <sheetData>
    <row r="1" spans="1:17" s="30" customFormat="1" ht="15.75" x14ac:dyDescent="0.25">
      <c r="B1" s="43" t="s">
        <v>583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30" customFormat="1" ht="15.75" x14ac:dyDescent="0.25">
      <c r="B2" s="44" t="s">
        <v>584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30" customFormat="1" ht="15.75" x14ac:dyDescent="0.25">
      <c r="B3" s="44" t="s">
        <v>588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30" customFormat="1" ht="15.75" x14ac:dyDescent="0.25">
      <c r="B4" s="42" t="s">
        <v>585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30" customFormat="1" ht="15.75" x14ac:dyDescent="0.25">
      <c r="B5" s="42" t="s">
        <v>586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s="30" customFormat="1" ht="15.75" x14ac:dyDescent="0.25">
      <c r="B6" s="42" t="s">
        <v>587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s="30" customFormat="1" ht="14.25" customHeight="1" thickBot="1" x14ac:dyDescent="0.3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.75" hidden="1" outlineLevel="1" thickBot="1" x14ac:dyDescent="0.3">
      <c r="A8" s="24" t="s">
        <v>579</v>
      </c>
      <c r="C8" s="7">
        <f>COUNTA(C12:C36)</f>
        <v>25</v>
      </c>
      <c r="E8" s="28">
        <f>SUM(F8:Q8)</f>
        <v>25</v>
      </c>
      <c r="F8" s="7">
        <f>COUNTA(F12:F36)</f>
        <v>0</v>
      </c>
      <c r="G8" s="7">
        <f>COUNTA(G12:G36)</f>
        <v>0</v>
      </c>
      <c r="H8" s="7">
        <f>COUNTA(H12:H36)</f>
        <v>0</v>
      </c>
      <c r="I8" s="7">
        <f>COUNTA(I12:I36)</f>
        <v>0</v>
      </c>
      <c r="J8" s="7">
        <f>COUNTA(J12:J36)</f>
        <v>0</v>
      </c>
      <c r="K8" s="7">
        <f>COUNTA(K12:K36)</f>
        <v>0</v>
      </c>
      <c r="L8" s="7">
        <f>COUNTA(L12:L36)</f>
        <v>5</v>
      </c>
      <c r="M8" s="7">
        <f>COUNTA(M12:M36)</f>
        <v>5</v>
      </c>
      <c r="N8" s="7">
        <f>COUNTA(N12:N36)</f>
        <v>5</v>
      </c>
      <c r="O8" s="7">
        <f>COUNTA(O12:O36)</f>
        <v>5</v>
      </c>
      <c r="P8" s="7">
        <f>COUNTA(P12:P36)</f>
        <v>5</v>
      </c>
      <c r="Q8" s="7">
        <f>COUNTA(Q12:Q36)</f>
        <v>0</v>
      </c>
    </row>
    <row r="9" spans="1:17" ht="13.5" customHeight="1" collapsed="1" thickBot="1" x14ac:dyDescent="0.3">
      <c r="B9" s="40" t="s">
        <v>0</v>
      </c>
      <c r="C9" s="40" t="s">
        <v>1</v>
      </c>
      <c r="D9" s="40" t="s">
        <v>2</v>
      </c>
      <c r="E9" s="40" t="s">
        <v>3</v>
      </c>
      <c r="F9" s="37" t="s">
        <v>4</v>
      </c>
      <c r="G9" s="38"/>
      <c r="H9" s="39"/>
      <c r="I9" s="37" t="s">
        <v>5</v>
      </c>
      <c r="J9" s="38"/>
      <c r="K9" s="39"/>
      <c r="L9" s="37" t="s">
        <v>6</v>
      </c>
      <c r="M9" s="38"/>
      <c r="N9" s="39"/>
      <c r="O9" s="37" t="s">
        <v>7</v>
      </c>
      <c r="P9" s="38"/>
      <c r="Q9" s="39"/>
    </row>
    <row r="10" spans="1:17" ht="42.75" customHeight="1" x14ac:dyDescent="0.25">
      <c r="B10" s="41"/>
      <c r="C10" s="41"/>
      <c r="D10" s="41"/>
      <c r="E10" s="41"/>
      <c r="F10" s="33" t="s">
        <v>8</v>
      </c>
      <c r="G10" s="33" t="s">
        <v>9</v>
      </c>
      <c r="H10" s="33" t="s">
        <v>10</v>
      </c>
      <c r="I10" s="33" t="s">
        <v>11</v>
      </c>
      <c r="J10" s="33" t="s">
        <v>12</v>
      </c>
      <c r="K10" s="33" t="s">
        <v>13</v>
      </c>
      <c r="L10" s="33" t="s">
        <v>14</v>
      </c>
      <c r="M10" s="33" t="s">
        <v>15</v>
      </c>
      <c r="N10" s="33" t="s">
        <v>16</v>
      </c>
      <c r="O10" s="33" t="s">
        <v>17</v>
      </c>
      <c r="P10" s="33" t="s">
        <v>18</v>
      </c>
      <c r="Q10" s="33" t="s">
        <v>19</v>
      </c>
    </row>
    <row r="11" spans="1:17" s="32" customFormat="1" ht="12" customHeight="1" x14ac:dyDescent="0.2">
      <c r="B11" s="34">
        <v>1</v>
      </c>
      <c r="C11" s="35">
        <v>2</v>
      </c>
      <c r="D11" s="35">
        <v>3</v>
      </c>
      <c r="E11" s="35">
        <v>4</v>
      </c>
      <c r="F11" s="35">
        <v>5</v>
      </c>
      <c r="G11" s="35">
        <v>6</v>
      </c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  <c r="P11" s="35">
        <v>15</v>
      </c>
      <c r="Q11" s="36">
        <v>16</v>
      </c>
    </row>
    <row r="12" spans="1:17" ht="31.5" x14ac:dyDescent="0.25">
      <c r="B12" s="20">
        <v>1</v>
      </c>
      <c r="C12" s="45" t="str">
        <f>Рег.ном.СРО_ИНН!G20</f>
        <v>АО "СИНЕТИК"</v>
      </c>
      <c r="D12" s="26">
        <f>VLOOKUP(C12,Рег.ном.СРО_ИНН!$G$3:$R$144,2,0)</f>
        <v>5410119182</v>
      </c>
      <c r="E12" s="26">
        <f>VLOOKUP(C12,Рег.ном.СРО_ИНН!$G$3:$R$144,4,0)</f>
        <v>63</v>
      </c>
      <c r="F12" s="46"/>
      <c r="G12" s="46"/>
      <c r="H12" s="46"/>
      <c r="I12" s="46"/>
      <c r="J12" s="46"/>
      <c r="K12" s="46"/>
      <c r="L12" s="47" t="s">
        <v>589</v>
      </c>
      <c r="M12" s="46"/>
      <c r="N12" s="46"/>
      <c r="O12" s="46"/>
      <c r="P12" s="46"/>
      <c r="Q12" s="46"/>
    </row>
    <row r="13" spans="1:17" ht="31.5" x14ac:dyDescent="0.25">
      <c r="B13" s="20">
        <v>2</v>
      </c>
      <c r="C13" s="45" t="str">
        <f>Рег.ном.СРО_ИНН!G21</f>
        <v>ОАО «ВентКомплекс»</v>
      </c>
      <c r="D13" s="26">
        <f>VLOOKUP(C13,Рег.ном.СРО_ИНН!$G$3:$R$144,2,0)</f>
        <v>5402108229</v>
      </c>
      <c r="E13" s="26">
        <f>VLOOKUP(C13,Рег.ном.СРО_ИНН!$G$3:$R$144,4,0)</f>
        <v>64</v>
      </c>
      <c r="F13" s="46"/>
      <c r="G13" s="46"/>
      <c r="H13" s="46"/>
      <c r="I13" s="46"/>
      <c r="J13" s="46"/>
      <c r="K13" s="46"/>
      <c r="L13" s="47" t="s">
        <v>589</v>
      </c>
      <c r="M13" s="46"/>
      <c r="N13" s="46"/>
      <c r="O13" s="46"/>
      <c r="P13" s="46"/>
      <c r="Q13" s="46"/>
    </row>
    <row r="14" spans="1:17" ht="33.75" customHeight="1" x14ac:dyDescent="0.25">
      <c r="B14" s="20">
        <v>3</v>
      </c>
      <c r="C14" s="45" t="str">
        <f>Рег.ном.СРО_ИНН!G22</f>
        <v>ООО Сибирский проектный институт электротехнической промышленности "СибПроектЭлектро"</v>
      </c>
      <c r="D14" s="26">
        <f>VLOOKUP(C14,Рег.ном.СРО_ИНН!$G$3:$R$144,2,0)</f>
        <v>5404021020</v>
      </c>
      <c r="E14" s="26">
        <f>VLOOKUP(C14,Рег.ном.СРО_ИНН!$G$3:$R$144,4,0)</f>
        <v>65</v>
      </c>
      <c r="F14" s="46"/>
      <c r="G14" s="46"/>
      <c r="H14" s="46"/>
      <c r="I14" s="46"/>
      <c r="J14" s="46"/>
      <c r="K14" s="46"/>
      <c r="L14" s="47" t="s">
        <v>589</v>
      </c>
      <c r="M14" s="46"/>
      <c r="N14" s="46"/>
      <c r="O14" s="46"/>
      <c r="P14" s="46"/>
      <c r="Q14" s="46"/>
    </row>
    <row r="15" spans="1:17" ht="31.5" x14ac:dyDescent="0.25">
      <c r="B15" s="20">
        <v>4</v>
      </c>
      <c r="C15" s="45" t="str">
        <f>Рег.ном.СРО_ИНН!G24</f>
        <v>ООО «Изыскатель-МТ»</v>
      </c>
      <c r="D15" s="26">
        <f>VLOOKUP(C15,Рег.ном.СРО_ИНН!$G$3:$R$144,2,0)</f>
        <v>5407221524</v>
      </c>
      <c r="E15" s="26">
        <f>VLOOKUP(C15,Рег.ном.СРО_ИНН!$G$3:$R$144,4,0)</f>
        <v>67</v>
      </c>
      <c r="F15" s="46"/>
      <c r="G15" s="46"/>
      <c r="H15" s="46"/>
      <c r="I15" s="46"/>
      <c r="J15" s="46"/>
      <c r="K15" s="46"/>
      <c r="L15" s="47" t="s">
        <v>589</v>
      </c>
      <c r="M15" s="46"/>
      <c r="N15" s="46"/>
      <c r="O15" s="46"/>
      <c r="P15" s="46"/>
      <c r="Q15" s="46"/>
    </row>
    <row r="16" spans="1:17" ht="31.5" x14ac:dyDescent="0.25">
      <c r="B16" s="20">
        <v>5</v>
      </c>
      <c r="C16" s="45" t="str">
        <f>Рег.ном.СРО_ИНН!G26</f>
        <v>ООО «Сибирская инвестиционная архитектурно-строительная компания»</v>
      </c>
      <c r="D16" s="26">
        <f>VLOOKUP(C16,Рег.ном.СРО_ИНН!$G$3:$R$144,2,0)</f>
        <v>5402040161</v>
      </c>
      <c r="E16" s="26">
        <f>VLOOKUP(C16,Рег.ном.СРО_ИНН!$G$3:$R$144,4,0)</f>
        <v>69</v>
      </c>
      <c r="F16" s="46"/>
      <c r="G16" s="46"/>
      <c r="H16" s="46"/>
      <c r="I16" s="46"/>
      <c r="J16" s="46"/>
      <c r="K16" s="46"/>
      <c r="L16" s="47" t="s">
        <v>589</v>
      </c>
      <c r="M16" s="46"/>
      <c r="N16" s="46"/>
      <c r="O16" s="46"/>
      <c r="P16" s="46"/>
      <c r="Q16" s="46"/>
    </row>
    <row r="17" spans="2:17" ht="15.75" x14ac:dyDescent="0.25">
      <c r="B17" s="20">
        <v>6</v>
      </c>
      <c r="C17" s="29" t="str">
        <f>Рег.ном.СРО_ИНН!G35</f>
        <v>ООО «Техническая экспертиза»</v>
      </c>
      <c r="D17" s="26">
        <f>VLOOKUP(C17,Рег.ном.СРО_ИНН!$G$3:$R$144,2,0)</f>
        <v>5407066558</v>
      </c>
      <c r="E17" s="26">
        <f>VLOOKUP(C17,Рег.ном.СРО_ИНН!$G$3:$R$144,4,0)</f>
        <v>78</v>
      </c>
      <c r="F17" s="48"/>
      <c r="G17" s="46"/>
      <c r="H17" s="46"/>
      <c r="I17" s="48"/>
      <c r="J17" s="48"/>
      <c r="K17" s="49"/>
      <c r="L17" s="47"/>
      <c r="M17" s="47" t="s">
        <v>20</v>
      </c>
      <c r="N17" s="48"/>
      <c r="O17" s="48"/>
      <c r="P17" s="48"/>
      <c r="Q17" s="48"/>
    </row>
    <row r="18" spans="2:17" ht="31.5" x14ac:dyDescent="0.25">
      <c r="B18" s="20">
        <v>7</v>
      </c>
      <c r="C18" s="45" t="str">
        <f>Рег.ном.СРО_ИНН!G41</f>
        <v>ФГБОУ "Новосибирский государственный архитектурно-строительный университет (Сибстрин)"</v>
      </c>
      <c r="D18" s="26">
        <f>VLOOKUP(C18,Рег.ном.СРО_ИНН!$G$3:$R$144,2,0)</f>
        <v>5405115866</v>
      </c>
      <c r="E18" s="26">
        <f>VLOOKUP(C18,Рег.ном.СРО_ИНН!$G$3:$R$144,4,0)</f>
        <v>84</v>
      </c>
      <c r="F18" s="48"/>
      <c r="G18" s="46"/>
      <c r="H18" s="46"/>
      <c r="I18" s="48"/>
      <c r="J18" s="48"/>
      <c r="K18" s="49"/>
      <c r="L18" s="47"/>
      <c r="M18" s="47" t="s">
        <v>20</v>
      </c>
      <c r="N18" s="48"/>
      <c r="O18" s="48"/>
      <c r="P18" s="48"/>
      <c r="Q18" s="48"/>
    </row>
    <row r="19" spans="2:17" ht="15.75" x14ac:dyDescent="0.25">
      <c r="B19" s="20">
        <v>8</v>
      </c>
      <c r="C19" s="29" t="str">
        <f>Рег.ном.СРО_ИНН!G43</f>
        <v>ООО "Новосибирскэнергопроект"</v>
      </c>
      <c r="D19" s="26">
        <f>VLOOKUP(C19,Рег.ном.СРО_ИНН!$G$3:$R$144,2,0)</f>
        <v>5406999047</v>
      </c>
      <c r="E19" s="26">
        <f>VLOOKUP(C19,Рег.ном.СРО_ИНН!$G$3:$R$144,4,0)</f>
        <v>86</v>
      </c>
      <c r="F19" s="48"/>
      <c r="G19" s="46"/>
      <c r="H19" s="46"/>
      <c r="I19" s="48"/>
      <c r="J19" s="48"/>
      <c r="K19" s="49"/>
      <c r="L19" s="47"/>
      <c r="M19" s="47" t="s">
        <v>20</v>
      </c>
      <c r="N19" s="48"/>
      <c r="O19" s="48"/>
      <c r="P19" s="48"/>
      <c r="Q19" s="48"/>
    </row>
    <row r="20" spans="2:17" ht="15.75" x14ac:dyDescent="0.25">
      <c r="B20" s="20">
        <v>9</v>
      </c>
      <c r="C20" s="29" t="str">
        <f>Рег.ном.СРО_ИНН!G49</f>
        <v>ООО "ЗиО-КОТЭС"</v>
      </c>
      <c r="D20" s="26">
        <f>VLOOKUP(C20,Рег.ном.СРО_ИНН!$G$3:$R$144,2,0)</f>
        <v>5402008697</v>
      </c>
      <c r="E20" s="26">
        <f>VLOOKUP(C20,Рег.ном.СРО_ИНН!$G$3:$R$144,4,0)</f>
        <v>92</v>
      </c>
      <c r="F20" s="48"/>
      <c r="G20" s="46"/>
      <c r="H20" s="46"/>
      <c r="I20" s="48"/>
      <c r="J20" s="48"/>
      <c r="K20" s="49"/>
      <c r="L20" s="47"/>
      <c r="M20" s="47" t="s">
        <v>20</v>
      </c>
      <c r="N20" s="48"/>
      <c r="O20" s="48"/>
      <c r="P20" s="48"/>
      <c r="Q20" s="48"/>
    </row>
    <row r="21" spans="2:17" ht="15.75" x14ac:dyDescent="0.25">
      <c r="B21" s="20">
        <v>10</v>
      </c>
      <c r="C21" s="29" t="str">
        <f>Рег.ном.СРО_ИНН!G51</f>
        <v>ООО "Стройэнергомонтаж"</v>
      </c>
      <c r="D21" s="26">
        <f>VLOOKUP(C21,Рег.ном.СРО_ИНН!$G$3:$R$144,2,0)</f>
        <v>5405286220</v>
      </c>
      <c r="E21" s="26">
        <f>VLOOKUP(C21,Рег.ном.СРО_ИНН!$G$3:$R$144,4,0)</f>
        <v>94</v>
      </c>
      <c r="F21" s="48"/>
      <c r="G21" s="46"/>
      <c r="H21" s="46"/>
      <c r="I21" s="48"/>
      <c r="J21" s="48"/>
      <c r="K21" s="49"/>
      <c r="L21" s="47"/>
      <c r="M21" s="47" t="s">
        <v>20</v>
      </c>
      <c r="N21" s="48"/>
      <c r="O21" s="48"/>
      <c r="P21" s="48"/>
      <c r="Q21" s="48"/>
    </row>
    <row r="22" spans="2:17" ht="15.75" x14ac:dyDescent="0.25">
      <c r="B22" s="20">
        <v>11</v>
      </c>
      <c r="C22" s="29" t="str">
        <f>Рег.ном.СРО_ИНН!G52</f>
        <v>ООО Группа Компаний «ПротивоПожарная Защита»</v>
      </c>
      <c r="D22" s="26">
        <f>VLOOKUP(C22,Рег.ном.СРО_ИНН!$G$3:$R$144,2,0)</f>
        <v>5406780833</v>
      </c>
      <c r="E22" s="26">
        <f>VLOOKUP(C22,Рег.ном.СРО_ИНН!$G$3:$R$144,4,0)</f>
        <v>95</v>
      </c>
      <c r="F22" s="48"/>
      <c r="G22" s="46"/>
      <c r="H22" s="46"/>
      <c r="I22" s="48"/>
      <c r="J22" s="48"/>
      <c r="K22" s="49"/>
      <c r="L22" s="47"/>
      <c r="M22" s="48"/>
      <c r="N22" s="50" t="s">
        <v>21</v>
      </c>
      <c r="O22" s="48"/>
      <c r="P22" s="48"/>
      <c r="Q22" s="48"/>
    </row>
    <row r="23" spans="2:17" ht="15.75" x14ac:dyDescent="0.25">
      <c r="B23" s="20">
        <v>12</v>
      </c>
      <c r="C23" s="29" t="str">
        <f>Рег.ном.СРО_ИНН!G57</f>
        <v>ООО "ПрИТОК"</v>
      </c>
      <c r="D23" s="26">
        <f>VLOOKUP(C23,Рег.ном.СРО_ИНН!$G$3:$R$144,2,0)</f>
        <v>5407115396</v>
      </c>
      <c r="E23" s="26">
        <f>VLOOKUP(C23,Рег.ном.СРО_ИНН!$G$3:$R$144,4,0)</f>
        <v>100</v>
      </c>
      <c r="F23" s="48"/>
      <c r="G23" s="46"/>
      <c r="H23" s="46"/>
      <c r="I23" s="48"/>
      <c r="J23" s="48"/>
      <c r="K23" s="49"/>
      <c r="L23" s="47"/>
      <c r="M23" s="48"/>
      <c r="N23" s="50" t="s">
        <v>21</v>
      </c>
      <c r="O23" s="48"/>
      <c r="P23" s="48"/>
      <c r="Q23" s="48"/>
    </row>
    <row r="24" spans="2:17" ht="47.25" x14ac:dyDescent="0.25">
      <c r="B24" s="20">
        <v>13</v>
      </c>
      <c r="C24" s="29" t="str">
        <f>Рег.ном.СРО_ИНН!G63</f>
        <v>АО "Сибирский институт по проектированию организации энергетического строительства "Сиборгэнергострой"</v>
      </c>
      <c r="D24" s="26">
        <f>VLOOKUP(C24,Рег.ном.СРО_ИНН!$G$3:$R$144,2,0)</f>
        <v>5407002219</v>
      </c>
      <c r="E24" s="26">
        <f>VLOOKUP(C24,Рег.ном.СРО_ИНН!$G$3:$R$144,4,0)</f>
        <v>106</v>
      </c>
      <c r="F24" s="46"/>
      <c r="G24" s="46"/>
      <c r="H24" s="46"/>
      <c r="I24" s="46"/>
      <c r="J24" s="46"/>
      <c r="K24" s="46"/>
      <c r="L24" s="47"/>
      <c r="M24" s="46"/>
      <c r="N24" s="50" t="s">
        <v>21</v>
      </c>
      <c r="O24" s="46"/>
      <c r="P24" s="46"/>
      <c r="Q24" s="46"/>
    </row>
    <row r="25" spans="2:17" ht="15.75" x14ac:dyDescent="0.25">
      <c r="B25" s="20">
        <v>14</v>
      </c>
      <c r="C25" s="29" t="str">
        <f>Рег.ном.СРО_ИНН!G68</f>
        <v>ООО "Проектные Технологии"</v>
      </c>
      <c r="D25" s="26">
        <f>VLOOKUP(C25,Рег.ном.СРО_ИНН!$G$3:$R$144,2,0)</f>
        <v>5405356660</v>
      </c>
      <c r="E25" s="26">
        <f>VLOOKUP(C25,Рег.ном.СРО_ИНН!$G$3:$R$144,4,0)</f>
        <v>111</v>
      </c>
      <c r="F25" s="46"/>
      <c r="G25" s="46"/>
      <c r="H25" s="46"/>
      <c r="I25" s="46"/>
      <c r="J25" s="46"/>
      <c r="K25" s="46"/>
      <c r="L25" s="47"/>
      <c r="M25" s="46"/>
      <c r="N25" s="50" t="s">
        <v>21</v>
      </c>
      <c r="O25" s="46"/>
      <c r="P25" s="46"/>
      <c r="Q25" s="46"/>
    </row>
    <row r="26" spans="2:17" ht="15.75" x14ac:dyDescent="0.25">
      <c r="B26" s="20">
        <v>15</v>
      </c>
      <c r="C26" s="51" t="s">
        <v>590</v>
      </c>
      <c r="D26" s="50">
        <v>5406164834</v>
      </c>
      <c r="E26" s="52">
        <v>118</v>
      </c>
      <c r="F26" s="46"/>
      <c r="G26" s="46"/>
      <c r="H26" s="46"/>
      <c r="I26" s="46"/>
      <c r="J26" s="46"/>
      <c r="K26" s="46"/>
      <c r="L26" s="46"/>
      <c r="M26" s="51"/>
      <c r="N26" s="50" t="s">
        <v>21</v>
      </c>
      <c r="O26" s="46"/>
      <c r="P26" s="46"/>
      <c r="Q26" s="46"/>
    </row>
    <row r="27" spans="2:17" ht="31.5" x14ac:dyDescent="0.25">
      <c r="B27" s="20">
        <v>16</v>
      </c>
      <c r="C27" s="29" t="str">
        <f>Рег.ном.СРО_ИНН!G76</f>
        <v>ООО Научно-Производственное Объединение "Цифровые регуляторы"</v>
      </c>
      <c r="D27" s="26">
        <f>VLOOKUP(C27,Рег.ном.СРО_ИНН!$G$3:$R$144,2,0)</f>
        <v>5402474031</v>
      </c>
      <c r="E27" s="26">
        <f>VLOOKUP(C27,Рег.ном.СРО_ИНН!$G$3:$R$144,4,0)</f>
        <v>120</v>
      </c>
      <c r="F27" s="46"/>
      <c r="G27" s="46"/>
      <c r="H27" s="46"/>
      <c r="I27" s="46"/>
      <c r="J27" s="46"/>
      <c r="K27" s="46"/>
      <c r="L27" s="46"/>
      <c r="M27" s="46"/>
      <c r="N27" s="47"/>
      <c r="O27" s="46" t="s">
        <v>22</v>
      </c>
      <c r="P27" s="46"/>
      <c r="Q27" s="46"/>
    </row>
    <row r="28" spans="2:17" ht="15.75" x14ac:dyDescent="0.25">
      <c r="B28" s="20">
        <v>17</v>
      </c>
      <c r="C28" s="29" t="str">
        <f>Рег.ном.СРО_ИНН!G77</f>
        <v>ООО научно-производственная фирма "Гранч"</v>
      </c>
      <c r="D28" s="26">
        <f>VLOOKUP(C28,Рег.ном.СРО_ИНН!$G$3:$R$144,2,0)</f>
        <v>5407125838</v>
      </c>
      <c r="E28" s="26">
        <f>VLOOKUP(C28,Рег.ном.СРО_ИНН!$G$3:$R$144,4,0)</f>
        <v>121</v>
      </c>
      <c r="F28" s="46"/>
      <c r="G28" s="46"/>
      <c r="H28" s="46"/>
      <c r="I28" s="46"/>
      <c r="J28" s="46"/>
      <c r="K28" s="46"/>
      <c r="L28" s="46"/>
      <c r="M28" s="46"/>
      <c r="N28" s="47"/>
      <c r="O28" s="46" t="s">
        <v>22</v>
      </c>
      <c r="P28" s="46"/>
      <c r="Q28" s="46"/>
    </row>
    <row r="29" spans="2:17" ht="34.5" customHeight="1" x14ac:dyDescent="0.25">
      <c r="B29" s="20">
        <v>18</v>
      </c>
      <c r="C29" s="29" t="str">
        <f>Рег.ном.СРО_ИНН!G81</f>
        <v>ООО "Проектное Бюро - Сибинвестстрой"</v>
      </c>
      <c r="D29" s="26">
        <f>VLOOKUP(C29,Рег.ном.СРО_ИНН!$G$3:$R$144,2,0)</f>
        <v>5402576435</v>
      </c>
      <c r="E29" s="26">
        <f>VLOOKUP(C29,Рег.ном.СРО_ИНН!$G$3:$R$144,4,0)</f>
        <v>125</v>
      </c>
      <c r="F29" s="46"/>
      <c r="G29" s="46"/>
      <c r="H29" s="46"/>
      <c r="I29" s="46"/>
      <c r="J29" s="46"/>
      <c r="K29" s="46"/>
      <c r="L29" s="46"/>
      <c r="M29" s="46"/>
      <c r="N29" s="47"/>
      <c r="O29" s="46" t="s">
        <v>22</v>
      </c>
      <c r="P29" s="46"/>
      <c r="Q29" s="46"/>
    </row>
    <row r="30" spans="2:17" ht="31.5" x14ac:dyDescent="0.25">
      <c r="B30" s="20">
        <v>19</v>
      </c>
      <c r="C30" s="29" t="str">
        <f>Рег.ном.СРО_ИНН!G91</f>
        <v>ООО Проектно Строительная Компания "Связьпроектсервис"</v>
      </c>
      <c r="D30" s="26">
        <f>VLOOKUP(C30,Рег.ном.СРО_ИНН!$G$3:$R$144,2,0)</f>
        <v>5406294858</v>
      </c>
      <c r="E30" s="26">
        <f>VLOOKUP(C30,Рег.ном.СРО_ИНН!$G$3:$R$144,4,0)</f>
        <v>135</v>
      </c>
      <c r="F30" s="46"/>
      <c r="G30" s="46"/>
      <c r="H30" s="46"/>
      <c r="I30" s="46"/>
      <c r="J30" s="46"/>
      <c r="K30" s="46"/>
      <c r="L30" s="46"/>
      <c r="M30" s="46"/>
      <c r="N30" s="47"/>
      <c r="O30" s="46" t="s">
        <v>22</v>
      </c>
      <c r="P30" s="46"/>
      <c r="Q30" s="46"/>
    </row>
    <row r="31" spans="2:17" ht="15.75" x14ac:dyDescent="0.25">
      <c r="B31" s="20">
        <v>20</v>
      </c>
      <c r="C31" s="29" t="str">
        <f>Рег.ном.СРО_ИНН!G97</f>
        <v>ООО "ЭПОС-Инжиниринг"</v>
      </c>
      <c r="D31" s="26">
        <f>VLOOKUP(C31,Рег.ном.СРО_ИНН!$G$3:$R$144,2,0)</f>
        <v>5408001634</v>
      </c>
      <c r="E31" s="26">
        <f>VLOOKUP(C31,Рег.ном.СРО_ИНН!$G$3:$R$144,4,0)</f>
        <v>141</v>
      </c>
      <c r="F31" s="46"/>
      <c r="G31" s="46"/>
      <c r="H31" s="46"/>
      <c r="I31" s="46"/>
      <c r="J31" s="46"/>
      <c r="K31" s="46"/>
      <c r="L31" s="46"/>
      <c r="M31" s="46"/>
      <c r="N31" s="50"/>
      <c r="O31" s="46" t="s">
        <v>22</v>
      </c>
      <c r="P31" s="46"/>
      <c r="Q31" s="46"/>
    </row>
    <row r="32" spans="2:17" ht="47.25" x14ac:dyDescent="0.25">
      <c r="B32" s="20">
        <v>21</v>
      </c>
      <c r="C32" s="29" t="str">
        <f>Рег.ном.СРО_ИНН!G125</f>
        <v>ООО "Проектный институт реконструкции и строительства сооружений трубопроводного транспорта нефти и газа"</v>
      </c>
      <c r="D32" s="26">
        <f>VLOOKUP(C32,Рег.ном.СРО_ИНН!$G$3:$R$144,2,0)</f>
        <v>5507066294</v>
      </c>
      <c r="E32" s="26">
        <f>VLOOKUP(C32,Рег.ном.СРО_ИНН!$G$3:$R$144,4,0)</f>
        <v>170</v>
      </c>
      <c r="F32" s="46"/>
      <c r="G32" s="46"/>
      <c r="H32" s="46"/>
      <c r="I32" s="46"/>
      <c r="J32" s="46"/>
      <c r="K32" s="46"/>
      <c r="L32" s="46"/>
      <c r="M32" s="46"/>
      <c r="N32" s="50"/>
      <c r="O32" s="46"/>
      <c r="P32" s="46" t="s">
        <v>23</v>
      </c>
      <c r="Q32" s="46"/>
    </row>
    <row r="33" spans="2:17" ht="15.75" x14ac:dyDescent="0.25">
      <c r="B33" s="20">
        <v>22</v>
      </c>
      <c r="C33" s="29" t="str">
        <f>Рег.ном.СРО_ИНН!G126</f>
        <v>ООО "Институт Транснефтегазпроект"</v>
      </c>
      <c r="D33" s="26">
        <f>VLOOKUP(C33,Рег.ном.СРО_ИНН!$G$3:$R$144,2,0)</f>
        <v>7728265372</v>
      </c>
      <c r="E33" s="26">
        <f>VLOOKUP(C33,Рег.ном.СРО_ИНН!$G$3:$R$144,4,0)</f>
        <v>171</v>
      </c>
      <c r="F33" s="50"/>
      <c r="G33" s="50"/>
      <c r="H33" s="50"/>
      <c r="I33" s="50"/>
      <c r="J33" s="50"/>
      <c r="K33" s="50"/>
      <c r="L33" s="50"/>
      <c r="M33" s="46"/>
      <c r="N33" s="50"/>
      <c r="O33" s="46"/>
      <c r="P33" s="46" t="s">
        <v>23</v>
      </c>
      <c r="Q33" s="50"/>
    </row>
    <row r="34" spans="2:17" ht="15.75" x14ac:dyDescent="0.25">
      <c r="B34" s="20">
        <v>23</v>
      </c>
      <c r="C34" s="25" t="s">
        <v>591</v>
      </c>
      <c r="D34" s="26">
        <v>4206031659</v>
      </c>
      <c r="E34" s="26">
        <v>173</v>
      </c>
      <c r="F34" s="50"/>
      <c r="G34" s="50"/>
      <c r="H34" s="50"/>
      <c r="I34" s="50"/>
      <c r="J34" s="50"/>
      <c r="K34" s="50"/>
      <c r="L34" s="50"/>
      <c r="M34" s="46"/>
      <c r="N34" s="50"/>
      <c r="O34" s="46"/>
      <c r="P34" s="46" t="s">
        <v>23</v>
      </c>
      <c r="Q34" s="50"/>
    </row>
    <row r="35" spans="2:17" ht="15.75" x14ac:dyDescent="0.25">
      <c r="B35" s="20">
        <v>24</v>
      </c>
      <c r="C35" s="29" t="str">
        <f>Рег.ном.СРО_ИНН!G131</f>
        <v>ООО "ПРОЕКТСТРОЙСЕРВИС"</v>
      </c>
      <c r="D35" s="26">
        <f>VLOOKUP(C35,Рег.ном.СРО_ИНН!$G$3:$R$144,2,0)</f>
        <v>5403199719</v>
      </c>
      <c r="E35" s="26">
        <f>VLOOKUP(C35,Рег.ном.СРО_ИНН!$G$3:$R$144,4,0)</f>
        <v>177</v>
      </c>
      <c r="F35" s="50"/>
      <c r="G35" s="50"/>
      <c r="H35" s="50"/>
      <c r="I35" s="50"/>
      <c r="J35" s="50"/>
      <c r="K35" s="50"/>
      <c r="L35" s="50"/>
      <c r="M35" s="46"/>
      <c r="N35" s="50"/>
      <c r="O35" s="46"/>
      <c r="P35" s="46" t="s">
        <v>23</v>
      </c>
      <c r="Q35" s="50"/>
    </row>
    <row r="36" spans="2:17" ht="15.75" x14ac:dyDescent="0.25">
      <c r="B36" s="20">
        <v>25</v>
      </c>
      <c r="C36" s="29" t="str">
        <f>Рег.ном.СРО_ИНН!G133</f>
        <v>ООО Научно-проектный центр "ЭРКОНСИБ"</v>
      </c>
      <c r="D36" s="26">
        <f>VLOOKUP(C36,Рег.ном.СРО_ИНН!$G$3:$R$144,2,0)</f>
        <v>5405483411</v>
      </c>
      <c r="E36" s="26">
        <f>VLOOKUP(C36,Рег.ном.СРО_ИНН!$G$3:$R$144,4,0)</f>
        <v>180</v>
      </c>
      <c r="F36" s="50"/>
      <c r="G36" s="50"/>
      <c r="H36" s="50"/>
      <c r="I36" s="50"/>
      <c r="J36" s="50"/>
      <c r="K36" s="50"/>
      <c r="L36" s="50"/>
      <c r="M36" s="46"/>
      <c r="N36" s="50"/>
      <c r="O36" s="50"/>
      <c r="P36" s="46" t="s">
        <v>23</v>
      </c>
      <c r="Q36" s="50"/>
    </row>
    <row r="37" spans="2:17" x14ac:dyDescent="0.25">
      <c r="C37" s="22"/>
      <c r="D37" s="23"/>
      <c r="E37" s="23"/>
    </row>
    <row r="38" spans="2:17" x14ac:dyDescent="0.25">
      <c r="C38" s="22"/>
      <c r="D38" s="23"/>
      <c r="E38" s="23"/>
    </row>
  </sheetData>
  <autoFilter ref="A11:Q36" xr:uid="{0EB0E126-FC31-43D8-BA4B-AEDCEDCACD4C}">
    <sortState xmlns:xlrd2="http://schemas.microsoft.com/office/spreadsheetml/2017/richdata2" ref="A12:Q36">
      <sortCondition ref="B11:B36"/>
    </sortState>
  </autoFilter>
  <mergeCells count="14">
    <mergeCell ref="B6:Q6"/>
    <mergeCell ref="B1:Q1"/>
    <mergeCell ref="B2:Q2"/>
    <mergeCell ref="B3:Q3"/>
    <mergeCell ref="B4:Q4"/>
    <mergeCell ref="B5:Q5"/>
    <mergeCell ref="L9:N9"/>
    <mergeCell ref="O9:Q9"/>
    <mergeCell ref="B9:B10"/>
    <mergeCell ref="C9:C10"/>
    <mergeCell ref="D9:D10"/>
    <mergeCell ref="E9:E10"/>
    <mergeCell ref="F9:H9"/>
    <mergeCell ref="I9:K9"/>
  </mergeCells>
  <conditionalFormatting sqref="F26:L26 F12:Q21 F22:M25 N22:Q26 F27:Q36">
    <cfRule type="cellIs" dxfId="2" priority="3" operator="greaterThan">
      <formula>44197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FF5D778A-F47C-461D-84E5-6899F535FDA2}">
            <xm:f>Рег.ном.СРО_ИНН!$M$2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A1:A1048576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9984A-B19D-42CF-B5BE-6C3E79556FCF}">
  <dimension ref="A1"/>
  <sheetViews>
    <sheetView workbookViewId="0">
      <selection sqref="A1:C25"/>
    </sheetView>
  </sheetViews>
  <sheetFormatPr defaultRowHeight="15" x14ac:dyDescent="0.25"/>
  <cols>
    <col min="1" max="3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FB3FE-4F59-4866-8D43-EE4A9D949450}">
  <dimension ref="A1:U142"/>
  <sheetViews>
    <sheetView workbookViewId="0">
      <pane ySplit="2" topLeftCell="A3" activePane="bottomLeft" state="frozen"/>
      <selection activeCell="J35" sqref="J35"/>
      <selection pane="bottomLeft" activeCell="G134" sqref="G134"/>
    </sheetView>
  </sheetViews>
  <sheetFormatPr defaultRowHeight="15" outlineLevelCol="1" x14ac:dyDescent="0.25"/>
  <cols>
    <col min="1" max="1" width="5.28515625" customWidth="1"/>
    <col min="2" max="2" width="11.42578125" style="7" hidden="1" customWidth="1" outlineLevel="1"/>
    <col min="3" max="3" width="25.42578125" customWidth="1" collapsed="1"/>
    <col min="4" max="4" width="3.140625" customWidth="1"/>
    <col min="5" max="5" width="3.85546875" customWidth="1"/>
    <col min="6" max="6" width="29.7109375" customWidth="1"/>
    <col min="7" max="7" width="65.85546875" customWidth="1"/>
    <col min="8" max="8" width="15.85546875" style="6" customWidth="1"/>
    <col min="9" max="9" width="40.42578125" customWidth="1"/>
    <col min="10" max="10" width="7.85546875" customWidth="1"/>
    <col min="11" max="11" width="8.42578125" customWidth="1"/>
    <col min="12" max="12" width="9.140625" style="10"/>
    <col min="20" max="20" width="22.5703125" customWidth="1"/>
  </cols>
  <sheetData>
    <row r="1" spans="1:20" x14ac:dyDescent="0.25">
      <c r="G1">
        <v>1</v>
      </c>
      <c r="H1" s="21">
        <f>G1+1</f>
        <v>2</v>
      </c>
      <c r="I1" s="21">
        <f t="shared" ref="I1:R1" si="0">H1+1</f>
        <v>3</v>
      </c>
      <c r="J1" s="21">
        <f t="shared" si="0"/>
        <v>4</v>
      </c>
      <c r="K1" s="21">
        <f t="shared" si="0"/>
        <v>5</v>
      </c>
      <c r="L1" s="21">
        <f t="shared" si="0"/>
        <v>6</v>
      </c>
      <c r="M1" s="21">
        <f t="shared" si="0"/>
        <v>7</v>
      </c>
      <c r="N1" s="21">
        <f t="shared" si="0"/>
        <v>8</v>
      </c>
      <c r="O1" s="21">
        <f t="shared" si="0"/>
        <v>9</v>
      </c>
      <c r="P1" s="21">
        <f t="shared" si="0"/>
        <v>10</v>
      </c>
      <c r="Q1" s="21">
        <f t="shared" si="0"/>
        <v>11</v>
      </c>
      <c r="R1" s="21">
        <f t="shared" si="0"/>
        <v>12</v>
      </c>
    </row>
    <row r="2" spans="1:20" s="11" customFormat="1" ht="21.75" customHeight="1" x14ac:dyDescent="0.25">
      <c r="A2" s="12" t="s">
        <v>303</v>
      </c>
      <c r="B2" s="13"/>
      <c r="C2" s="12" t="s">
        <v>301</v>
      </c>
      <c r="D2" s="12"/>
      <c r="E2" s="12"/>
      <c r="F2" s="12"/>
      <c r="G2" s="12" t="s">
        <v>306</v>
      </c>
      <c r="H2" s="12" t="s">
        <v>2</v>
      </c>
      <c r="I2" s="12" t="s">
        <v>302</v>
      </c>
      <c r="J2" s="19" t="s">
        <v>3</v>
      </c>
      <c r="K2" s="12" t="s">
        <v>304</v>
      </c>
      <c r="L2" s="14" t="s">
        <v>305</v>
      </c>
      <c r="M2" s="12" t="s">
        <v>578</v>
      </c>
    </row>
    <row r="3" spans="1:20" x14ac:dyDescent="0.25">
      <c r="A3">
        <f>1</f>
        <v>1</v>
      </c>
      <c r="B3" s="3">
        <v>1</v>
      </c>
      <c r="C3" s="1" t="s">
        <v>24</v>
      </c>
      <c r="D3" s="1" t="str">
        <f>Лист4!B2</f>
        <v xml:space="preserve">Общество с ограниченной ответственностью </v>
      </c>
      <c r="E3" s="1" t="str">
        <f>Лист4!A2</f>
        <v>ООО</v>
      </c>
      <c r="F3" s="1" t="str">
        <f>Лист4!F2</f>
        <v>"СИАСК-Энергогазсервис"</v>
      </c>
      <c r="G3" s="18" t="str">
        <f>Лист4!J2</f>
        <v>ООО "СИАСК-Энергогазсервис"</v>
      </c>
      <c r="H3" s="5">
        <v>5402557658</v>
      </c>
      <c r="I3" s="1" t="s">
        <v>25</v>
      </c>
      <c r="J3">
        <v>1</v>
      </c>
      <c r="K3" s="4" t="s">
        <v>26</v>
      </c>
      <c r="T3" t="e">
        <f>VLOOKUP(G3,График!$C$12:$C$26,1,0)</f>
        <v>#N/A</v>
      </c>
    </row>
    <row r="4" spans="1:20" x14ac:dyDescent="0.25">
      <c r="A4">
        <f>A3+1</f>
        <v>2</v>
      </c>
      <c r="B4" s="3">
        <v>2</v>
      </c>
      <c r="C4" s="1" t="s">
        <v>27</v>
      </c>
      <c r="D4" s="1" t="str">
        <f>Лист4!B3</f>
        <v xml:space="preserve">Общество с ограниченной ответственностью </v>
      </c>
      <c r="E4" s="1" t="str">
        <f>Лист4!A3</f>
        <v>ООО</v>
      </c>
      <c r="F4" s="1" t="str">
        <f>Лист4!F3</f>
        <v>"Паспорт фасадов"</v>
      </c>
      <c r="G4" s="18" t="str">
        <f>Лист4!J3</f>
        <v>ООО "Паспорт фасадов"</v>
      </c>
      <c r="H4" s="5">
        <v>5406627232</v>
      </c>
      <c r="I4" s="1" t="s">
        <v>28</v>
      </c>
      <c r="J4">
        <v>2</v>
      </c>
      <c r="T4" t="e">
        <f>VLOOKUP(G4,График!$C$12:$C$26,1,0)</f>
        <v>#N/A</v>
      </c>
    </row>
    <row r="5" spans="1:20" x14ac:dyDescent="0.25">
      <c r="A5">
        <f t="shared" ref="A5:A68" si="1">A4+1</f>
        <v>3</v>
      </c>
      <c r="B5" s="3">
        <v>3</v>
      </c>
      <c r="C5" s="1" t="s">
        <v>29</v>
      </c>
      <c r="D5" s="1" t="str">
        <f>Лист4!B4</f>
        <v xml:space="preserve">Индивидуальный предприниматель </v>
      </c>
      <c r="E5" s="1" t="str">
        <f>Лист4!A4</f>
        <v>ИП</v>
      </c>
      <c r="F5" s="1" t="str">
        <f>Лист4!F4</f>
        <v>Воропаев Константин Николаевич</v>
      </c>
      <c r="G5" s="18" t="str">
        <f>Лист4!J4</f>
        <v>ИП Воропаев Константин Николаевич</v>
      </c>
      <c r="H5" s="8">
        <v>543306350303</v>
      </c>
      <c r="I5" s="1" t="s">
        <v>300</v>
      </c>
      <c r="J5">
        <v>3</v>
      </c>
      <c r="K5" s="1"/>
      <c r="T5" t="e">
        <f>VLOOKUP(G5,График!$C$12:$C$26,1,0)</f>
        <v>#N/A</v>
      </c>
    </row>
    <row r="6" spans="1:20" x14ac:dyDescent="0.25">
      <c r="A6">
        <f t="shared" si="1"/>
        <v>4</v>
      </c>
      <c r="B6" s="3">
        <v>4</v>
      </c>
      <c r="C6" s="1" t="s">
        <v>30</v>
      </c>
      <c r="D6" s="1" t="str">
        <f>Лист4!B5</f>
        <v xml:space="preserve">Общество с ограниченной ответственностью </v>
      </c>
      <c r="E6" s="1" t="str">
        <f>Лист4!A5</f>
        <v>ООО</v>
      </c>
      <c r="F6" s="1" t="str">
        <f>Лист4!F5</f>
        <v>проектный институт "Сибстройпроект"</v>
      </c>
      <c r="G6" s="18" t="str">
        <f>Лист4!J5</f>
        <v>ООО проектный институт "Сибстройпроект"</v>
      </c>
      <c r="H6" s="1">
        <v>5404007988</v>
      </c>
      <c r="I6" s="1" t="s">
        <v>31</v>
      </c>
      <c r="J6">
        <v>6</v>
      </c>
      <c r="K6" s="1" t="s">
        <v>26</v>
      </c>
      <c r="T6" t="e">
        <f>VLOOKUP(G6,График!$C$12:$C$26,1,0)</f>
        <v>#N/A</v>
      </c>
    </row>
    <row r="7" spans="1:20" x14ac:dyDescent="0.25">
      <c r="A7">
        <f t="shared" si="1"/>
        <v>5</v>
      </c>
      <c r="B7" s="3">
        <v>5</v>
      </c>
      <c r="C7" s="1" t="s">
        <v>32</v>
      </c>
      <c r="D7" s="1" t="str">
        <f>Лист4!B6</f>
        <v xml:space="preserve">Общество с ограниченной ответственностью </v>
      </c>
      <c r="E7" s="1" t="str">
        <f>Лист4!A6</f>
        <v>ООО</v>
      </c>
      <c r="F7" s="1" t="str">
        <f>Лист4!F6</f>
        <v>"Генинж-Консалт"</v>
      </c>
      <c r="G7" s="18" t="str">
        <f>Лист4!J6</f>
        <v>ООО "Генинж-Консалт"</v>
      </c>
      <c r="H7" s="1">
        <v>5407022470</v>
      </c>
      <c r="I7" s="1" t="s">
        <v>33</v>
      </c>
      <c r="J7">
        <v>7</v>
      </c>
      <c r="T7" t="e">
        <f>VLOOKUP(G7,График!$C$12:$C$26,1,0)</f>
        <v>#N/A</v>
      </c>
    </row>
    <row r="8" spans="1:20" x14ac:dyDescent="0.25">
      <c r="A8">
        <f t="shared" si="1"/>
        <v>6</v>
      </c>
      <c r="B8" s="3">
        <v>6</v>
      </c>
      <c r="C8" s="1" t="s">
        <v>34</v>
      </c>
      <c r="D8" s="1" t="str">
        <f>Лист4!B7</f>
        <v xml:space="preserve">Общество с ограниченной ответственностью </v>
      </c>
      <c r="E8" s="1" t="str">
        <f>Лист4!A7</f>
        <v>ООО</v>
      </c>
      <c r="F8" s="1" t="str">
        <f>Лист4!F7</f>
        <v>«Проект Д»</v>
      </c>
      <c r="G8" s="18" t="str">
        <f>Лист4!J7</f>
        <v>ООО «Проект Д»</v>
      </c>
      <c r="H8" s="1">
        <v>2225187834</v>
      </c>
      <c r="I8" s="1" t="s">
        <v>35</v>
      </c>
      <c r="J8">
        <v>9</v>
      </c>
      <c r="K8" s="1" t="s">
        <v>26</v>
      </c>
      <c r="T8" t="e">
        <f>VLOOKUP(G8,График!$C$12:$C$26,1,0)</f>
        <v>#N/A</v>
      </c>
    </row>
    <row r="9" spans="1:20" x14ac:dyDescent="0.25">
      <c r="A9">
        <f t="shared" si="1"/>
        <v>7</v>
      </c>
      <c r="B9" s="3">
        <v>7</v>
      </c>
      <c r="C9" s="1" t="s">
        <v>36</v>
      </c>
      <c r="D9" s="1" t="str">
        <f>Лист4!B8</f>
        <v xml:space="preserve">Общество с ограниченной ответственностью </v>
      </c>
      <c r="E9" s="1" t="str">
        <f>Лист4!A8</f>
        <v>ООО</v>
      </c>
      <c r="F9" s="1" t="str">
        <f>Лист4!F8</f>
        <v>«Системы Сервиса»</v>
      </c>
      <c r="G9" s="18" t="str">
        <f>Лист4!J8</f>
        <v>ООО «Системы Сервиса»</v>
      </c>
      <c r="H9" s="1">
        <v>5408265940</v>
      </c>
      <c r="I9" s="1" t="s">
        <v>37</v>
      </c>
      <c r="J9">
        <v>35</v>
      </c>
      <c r="T9" t="e">
        <f>VLOOKUP(G9,График!$C$12:$C$26,1,0)</f>
        <v>#N/A</v>
      </c>
    </row>
    <row r="10" spans="1:20" x14ac:dyDescent="0.25">
      <c r="A10">
        <f t="shared" si="1"/>
        <v>8</v>
      </c>
      <c r="B10" s="3">
        <v>8</v>
      </c>
      <c r="C10" s="1" t="s">
        <v>38</v>
      </c>
      <c r="D10" s="1" t="str">
        <f>Лист4!B9</f>
        <v>Общество с ограниченной ответственностью</v>
      </c>
      <c r="E10" s="1" t="str">
        <f>Лист4!A9</f>
        <v>ООО</v>
      </c>
      <c r="F10" s="1" t="str">
        <f>Лист4!F9</f>
        <v xml:space="preserve"> Научно-производственная компания«Комплексные системы про»</v>
      </c>
      <c r="G10" s="18" t="str">
        <f>Лист4!J9</f>
        <v>ООО  Научно-производственная компания«Комплексные системы про»</v>
      </c>
      <c r="H10" s="1">
        <v>5405198340</v>
      </c>
      <c r="I10" s="1" t="s">
        <v>39</v>
      </c>
      <c r="J10">
        <v>37</v>
      </c>
      <c r="K10" s="1" t="s">
        <v>40</v>
      </c>
      <c r="T10" t="e">
        <f>VLOOKUP(G10,График!$C$12:$C$26,1,0)</f>
        <v>#N/A</v>
      </c>
    </row>
    <row r="11" spans="1:20" x14ac:dyDescent="0.25">
      <c r="A11">
        <f t="shared" si="1"/>
        <v>9</v>
      </c>
      <c r="B11" s="3">
        <v>9</v>
      </c>
      <c r="C11" s="1" t="s">
        <v>41</v>
      </c>
      <c r="D11" s="1" t="str">
        <f>Лист4!B10</f>
        <v xml:space="preserve">Индивидуальный предприниматель </v>
      </c>
      <c r="E11" s="1" t="str">
        <f>Лист4!A10</f>
        <v>ИП</v>
      </c>
      <c r="F11" s="1" t="str">
        <f>Лист4!F10</f>
        <v>Пергаев Сергей Викторович</v>
      </c>
      <c r="G11" s="18" t="str">
        <f>Лист4!J10</f>
        <v>ИП Пергаев Сергей Викторович</v>
      </c>
      <c r="H11" s="8">
        <v>540698810360</v>
      </c>
      <c r="I11" s="1" t="s">
        <v>42</v>
      </c>
      <c r="J11">
        <v>43</v>
      </c>
      <c r="T11" t="e">
        <f>VLOOKUP(G11,График!$C$12:$C$26,1,0)</f>
        <v>#N/A</v>
      </c>
    </row>
    <row r="12" spans="1:20" x14ac:dyDescent="0.25">
      <c r="A12">
        <f t="shared" si="1"/>
        <v>10</v>
      </c>
      <c r="B12" s="3">
        <v>10</v>
      </c>
      <c r="C12" s="1" t="s">
        <v>43</v>
      </c>
      <c r="D12" s="1" t="str">
        <f>Лист4!B11</f>
        <v xml:space="preserve">Общество с ограниченной ответственностью </v>
      </c>
      <c r="E12" s="1" t="str">
        <f>Лист4!A11</f>
        <v>ООО</v>
      </c>
      <c r="F12" s="1" t="str">
        <f>Лист4!F11</f>
        <v>"МОНТАЖСИБСПЕЦ"</v>
      </c>
      <c r="G12" s="18" t="str">
        <f>Лист4!J11</f>
        <v>ООО "МОНТАЖСИБСПЕЦ"</v>
      </c>
      <c r="H12" s="1">
        <v>5408163762</v>
      </c>
      <c r="I12" s="1" t="s">
        <v>295</v>
      </c>
      <c r="J12">
        <v>44</v>
      </c>
      <c r="K12" s="9" t="s">
        <v>26</v>
      </c>
      <c r="T12" t="e">
        <f>VLOOKUP(G12,График!$C$12:$C$26,1,0)</f>
        <v>#N/A</v>
      </c>
    </row>
    <row r="13" spans="1:20" x14ac:dyDescent="0.25">
      <c r="A13">
        <f t="shared" si="1"/>
        <v>11</v>
      </c>
      <c r="B13" s="3">
        <v>11</v>
      </c>
      <c r="C13" s="1" t="s">
        <v>44</v>
      </c>
      <c r="D13" s="1" t="str">
        <f>Лист4!B12</f>
        <v xml:space="preserve">Общество с ограниченной ответственностью </v>
      </c>
      <c r="E13" s="1" t="str">
        <f>Лист4!A12</f>
        <v>ООО</v>
      </c>
      <c r="F13" s="1" t="str">
        <f>Лист4!F12</f>
        <v>«Адаптик-А»</v>
      </c>
      <c r="G13" s="18" t="str">
        <f>Лист4!J12</f>
        <v>ООО «Адаптик-А»</v>
      </c>
      <c r="H13" s="1">
        <v>5406760770</v>
      </c>
      <c r="I13" s="1" t="s">
        <v>45</v>
      </c>
      <c r="J13">
        <v>47</v>
      </c>
      <c r="T13" t="e">
        <f>VLOOKUP(G13,График!$C$12:$C$26,1,0)</f>
        <v>#N/A</v>
      </c>
    </row>
    <row r="14" spans="1:20" x14ac:dyDescent="0.25">
      <c r="A14">
        <f t="shared" si="1"/>
        <v>12</v>
      </c>
      <c r="B14" s="3">
        <v>12</v>
      </c>
      <c r="C14" s="1" t="s">
        <v>46</v>
      </c>
      <c r="D14" s="1" t="str">
        <f>Лист4!B13</f>
        <v xml:space="preserve">Общество с ограниченной ответственностью </v>
      </c>
      <c r="E14" s="1" t="str">
        <f>Лист4!A13</f>
        <v>ООО</v>
      </c>
      <c r="F14" s="1" t="str">
        <f>Лист4!F13</f>
        <v>«Экопроектсервис»</v>
      </c>
      <c r="G14" s="18" t="str">
        <f>Лист4!J13</f>
        <v>ООО «Экопроектсервис»</v>
      </c>
      <c r="H14" s="1">
        <v>4212030822</v>
      </c>
      <c r="I14" s="1" t="s">
        <v>47</v>
      </c>
      <c r="J14">
        <v>50</v>
      </c>
      <c r="T14" t="e">
        <f>VLOOKUP(G14,График!$C$12:$C$26,1,0)</f>
        <v>#N/A</v>
      </c>
    </row>
    <row r="15" spans="1:20" x14ac:dyDescent="0.25">
      <c r="A15">
        <f t="shared" si="1"/>
        <v>13</v>
      </c>
      <c r="B15" s="3">
        <v>13</v>
      </c>
      <c r="C15" s="1" t="s">
        <v>48</v>
      </c>
      <c r="D15" s="1" t="str">
        <f>Лист4!B14</f>
        <v xml:space="preserve">Общество с ограниченной ответственностью </v>
      </c>
      <c r="E15" s="1" t="str">
        <f>Лист4!A14</f>
        <v>ООО</v>
      </c>
      <c r="F15" s="1" t="str">
        <f>Лист4!F14</f>
        <v>«Эльдимо»</v>
      </c>
      <c r="G15" s="18" t="str">
        <f>Лист4!J14</f>
        <v>ООО «Эльдимо»</v>
      </c>
      <c r="H15" s="1">
        <v>5409234705</v>
      </c>
      <c r="I15" s="1" t="s">
        <v>49</v>
      </c>
      <c r="J15">
        <v>51</v>
      </c>
      <c r="T15" t="e">
        <f>VLOOKUP(G15,График!$C$12:$C$26,1,0)</f>
        <v>#N/A</v>
      </c>
    </row>
    <row r="16" spans="1:20" x14ac:dyDescent="0.25">
      <c r="A16">
        <f t="shared" si="1"/>
        <v>14</v>
      </c>
      <c r="B16" s="3">
        <v>14</v>
      </c>
      <c r="C16" s="1" t="s">
        <v>50</v>
      </c>
      <c r="D16" s="1" t="str">
        <f>Лист4!B15</f>
        <v xml:space="preserve">Общество с ограниченной ответственностью </v>
      </c>
      <c r="E16" s="1" t="str">
        <f>Лист4!A15</f>
        <v>ООО</v>
      </c>
      <c r="F16" s="1" t="str">
        <f>Лист4!F15</f>
        <v>«Корпорация Услуг Безопасности»</v>
      </c>
      <c r="G16" s="18" t="str">
        <f>Лист4!J15</f>
        <v>ООО «Корпорация Услуг Безопасности»</v>
      </c>
      <c r="H16" s="1">
        <v>5406801730</v>
      </c>
      <c r="I16" s="2" t="s">
        <v>293</v>
      </c>
      <c r="J16">
        <v>58</v>
      </c>
      <c r="T16" t="e">
        <f>VLOOKUP(G16,График!$C$12:$C$26,1,0)</f>
        <v>#N/A</v>
      </c>
    </row>
    <row r="17" spans="1:21" x14ac:dyDescent="0.25">
      <c r="A17">
        <f t="shared" si="1"/>
        <v>15</v>
      </c>
      <c r="B17" s="3">
        <v>15</v>
      </c>
      <c r="C17" s="1" t="s">
        <v>51</v>
      </c>
      <c r="D17" s="1" t="str">
        <f>Лист4!B16</f>
        <v xml:space="preserve">Общество с ограниченной ответственностью </v>
      </c>
      <c r="E17" s="1" t="str">
        <f>Лист4!A16</f>
        <v>ООО</v>
      </c>
      <c r="F17" s="1" t="str">
        <f>Лист4!F16</f>
        <v>"Студия КиФ"</v>
      </c>
      <c r="G17" s="18" t="str">
        <f>Лист4!J16</f>
        <v>ООО "Студия КиФ"</v>
      </c>
      <c r="H17" s="1">
        <v>5404146741</v>
      </c>
      <c r="I17" s="1" t="s">
        <v>52</v>
      </c>
      <c r="J17">
        <v>60</v>
      </c>
      <c r="T17" t="e">
        <f>VLOOKUP(G17,График!$C$12:$C$26,1,0)</f>
        <v>#N/A</v>
      </c>
    </row>
    <row r="18" spans="1:21" x14ac:dyDescent="0.25">
      <c r="A18">
        <f t="shared" si="1"/>
        <v>16</v>
      </c>
      <c r="B18" s="3">
        <v>16</v>
      </c>
      <c r="C18" s="1" t="s">
        <v>53</v>
      </c>
      <c r="D18" s="1" t="str">
        <f>Лист4!B17</f>
        <v xml:space="preserve">Общество с ограниченной ответственностью </v>
      </c>
      <c r="E18" s="1" t="str">
        <f>Лист4!A17</f>
        <v>ООО</v>
      </c>
      <c r="F18" s="1" t="str">
        <f>Лист4!F17</f>
        <v>"Сибирский Проектный Институт"</v>
      </c>
      <c r="G18" s="18" t="str">
        <f>Лист4!J17</f>
        <v>ООО "Сибирский Проектный Институт"</v>
      </c>
      <c r="H18" s="1">
        <v>5406746896</v>
      </c>
      <c r="I18" s="1" t="s">
        <v>54</v>
      </c>
      <c r="J18">
        <v>61</v>
      </c>
      <c r="T18" t="e">
        <f>VLOOKUP(G18,График!$C$12:$C$26,1,0)</f>
        <v>#N/A</v>
      </c>
    </row>
    <row r="19" spans="1:21" x14ac:dyDescent="0.25">
      <c r="A19">
        <f t="shared" si="1"/>
        <v>17</v>
      </c>
      <c r="B19" s="3">
        <v>17</v>
      </c>
      <c r="C19" s="1" t="s">
        <v>55</v>
      </c>
      <c r="D19" s="1" t="str">
        <f>Лист4!B18</f>
        <v xml:space="preserve">Общество с ограниченной ответственностью </v>
      </c>
      <c r="E19" s="1" t="str">
        <f>Лист4!A18</f>
        <v>ООО</v>
      </c>
      <c r="F19" s="1" t="str">
        <f>Лист4!F18</f>
        <v>«Концепт-Проект»</v>
      </c>
      <c r="G19" s="18" t="str">
        <f>Лист4!J18</f>
        <v>ООО «Концепт-Проект»</v>
      </c>
      <c r="H19" s="1">
        <v>5448108334</v>
      </c>
      <c r="I19" s="1" t="s">
        <v>56</v>
      </c>
      <c r="J19">
        <v>62</v>
      </c>
      <c r="T19" t="e">
        <f>VLOOKUP(G19,График!$C$12:$C$26,1,0)</f>
        <v>#N/A</v>
      </c>
    </row>
    <row r="20" spans="1:21" x14ac:dyDescent="0.25">
      <c r="A20">
        <f t="shared" si="1"/>
        <v>18</v>
      </c>
      <c r="B20" s="3">
        <v>18</v>
      </c>
      <c r="C20" s="3" t="s">
        <v>57</v>
      </c>
      <c r="D20" s="1" t="str">
        <f>Лист4!B19</f>
        <v xml:space="preserve">Акционерное общество </v>
      </c>
      <c r="E20" s="1" t="str">
        <f>Лист4!A19</f>
        <v>АО</v>
      </c>
      <c r="F20" s="1" t="str">
        <f>Лист4!F19</f>
        <v>"СИНЕТИК"</v>
      </c>
      <c r="G20" s="18" t="str">
        <f>Лист4!J19</f>
        <v>АО "СИНЕТИК"</v>
      </c>
      <c r="H20" s="3">
        <v>5410119182</v>
      </c>
      <c r="I20" s="3" t="s">
        <v>58</v>
      </c>
      <c r="J20">
        <v>63</v>
      </c>
      <c r="L20" s="10" t="str">
        <f>$M$2</f>
        <v>проставлены</v>
      </c>
      <c r="T20" t="str">
        <f>VLOOKUP(G20,График!$C$12:$C$26,1,0)</f>
        <v>АО "СИНЕТИК"</v>
      </c>
    </row>
    <row r="21" spans="1:21" x14ac:dyDescent="0.25">
      <c r="A21">
        <f t="shared" si="1"/>
        <v>19</v>
      </c>
      <c r="B21" s="3">
        <v>19</v>
      </c>
      <c r="C21" s="3" t="s">
        <v>59</v>
      </c>
      <c r="D21" s="1" t="str">
        <f>Лист4!B20</f>
        <v xml:space="preserve">Открытое акционерное общество </v>
      </c>
      <c r="E21" s="1" t="str">
        <f>Лист4!A20</f>
        <v>ОАО</v>
      </c>
      <c r="F21" s="1" t="str">
        <f>Лист4!F20</f>
        <v>«ВентКомплекс»</v>
      </c>
      <c r="G21" s="18" t="str">
        <f>Лист4!J20</f>
        <v>ОАО «ВентКомплекс»</v>
      </c>
      <c r="H21" s="3">
        <v>5402108229</v>
      </c>
      <c r="I21" s="3" t="s">
        <v>60</v>
      </c>
      <c r="J21">
        <v>64</v>
      </c>
      <c r="L21" s="10" t="str">
        <f>$M$2</f>
        <v>проставлены</v>
      </c>
      <c r="T21" t="str">
        <f>VLOOKUP(G21,График!$C$12:$C$26,1,0)</f>
        <v>ОАО «ВентКомплекс»</v>
      </c>
    </row>
    <row r="22" spans="1:21" x14ac:dyDescent="0.25">
      <c r="A22">
        <f t="shared" si="1"/>
        <v>20</v>
      </c>
      <c r="B22" s="3">
        <v>20</v>
      </c>
      <c r="C22" s="3" t="s">
        <v>61</v>
      </c>
      <c r="D22" s="1" t="str">
        <f>Лист4!B21</f>
        <v xml:space="preserve">Общество с ограниченной ответственностью </v>
      </c>
      <c r="E22" s="1" t="str">
        <f>Лист4!A21</f>
        <v>ООО</v>
      </c>
      <c r="F22" s="1" t="str">
        <f>Лист4!F21</f>
        <v>Сибирский проектный институт электротехнической промышленности "СибПроектЭлектро"</v>
      </c>
      <c r="G22" s="18" t="str">
        <f>Лист4!J21</f>
        <v>ООО Сибирский проектный институт электротехнической промышленности "СибПроектЭлектро"</v>
      </c>
      <c r="H22" s="3">
        <v>5404021020</v>
      </c>
      <c r="I22" s="3" t="s">
        <v>62</v>
      </c>
      <c r="J22">
        <v>65</v>
      </c>
      <c r="L22" s="10" t="str">
        <f>M2</f>
        <v>проставлены</v>
      </c>
      <c r="T22" t="str">
        <f>VLOOKUP(G22,График!$C$12:$C$26,1,0)</f>
        <v>ООО Сибирский проектный институт электротехнической промышленности "СибПроектЭлектро"</v>
      </c>
    </row>
    <row r="23" spans="1:21" x14ac:dyDescent="0.25">
      <c r="A23">
        <f t="shared" si="1"/>
        <v>21</v>
      </c>
      <c r="B23" s="3">
        <v>21</v>
      </c>
      <c r="C23" s="1" t="s">
        <v>63</v>
      </c>
      <c r="D23" s="1" t="str">
        <f>Лист4!B22</f>
        <v xml:space="preserve">Общество с ограниченной ответственностью </v>
      </c>
      <c r="E23" s="1" t="str">
        <f>Лист4!A22</f>
        <v>ООО</v>
      </c>
      <c r="F23" s="1" t="str">
        <f>Лист4!F22</f>
        <v>"Строительно-экспертная организация"</v>
      </c>
      <c r="G23" s="18" t="str">
        <f>Лист4!J22</f>
        <v>ООО "Строительно-экспертная организация"</v>
      </c>
      <c r="H23" s="1">
        <v>5404305938</v>
      </c>
      <c r="I23" s="1" t="s">
        <v>64</v>
      </c>
      <c r="J23">
        <v>66</v>
      </c>
      <c r="T23" t="e">
        <f>VLOOKUP(G23,График!$C$12:$C$26,1,0)</f>
        <v>#N/A</v>
      </c>
      <c r="U23">
        <f>IF(S23=2,J23,0)</f>
        <v>0</v>
      </c>
    </row>
    <row r="24" spans="1:21" x14ac:dyDescent="0.25">
      <c r="A24">
        <f t="shared" si="1"/>
        <v>22</v>
      </c>
      <c r="B24" s="3">
        <v>22</v>
      </c>
      <c r="C24" s="3" t="s">
        <v>65</v>
      </c>
      <c r="D24" s="1" t="str">
        <f>Лист4!B23</f>
        <v xml:space="preserve">Общество с ограниченной ответственностью </v>
      </c>
      <c r="E24" s="1" t="str">
        <f>Лист4!A23</f>
        <v>ООО</v>
      </c>
      <c r="F24" s="1" t="str">
        <f>Лист4!F23</f>
        <v>«Изыскатель-МТ»</v>
      </c>
      <c r="G24" s="18" t="str">
        <f>Лист4!J23</f>
        <v>ООО «Изыскатель-МТ»</v>
      </c>
      <c r="H24" s="3">
        <v>5407221524</v>
      </c>
      <c r="I24" s="3" t="s">
        <v>66</v>
      </c>
      <c r="J24">
        <v>67</v>
      </c>
      <c r="L24" s="10" t="str">
        <f>$M$2</f>
        <v>проставлены</v>
      </c>
      <c r="T24" t="str">
        <f>VLOOKUP(G24,График!$C$12:$C$26,1,0)</f>
        <v>ООО «Изыскатель-МТ»</v>
      </c>
      <c r="U24">
        <f t="shared" ref="U24:U87" si="2">IF(S24=2,J24,0)</f>
        <v>0</v>
      </c>
    </row>
    <row r="25" spans="1:21" x14ac:dyDescent="0.25">
      <c r="A25">
        <f t="shared" si="1"/>
        <v>23</v>
      </c>
      <c r="B25" s="3">
        <v>23</v>
      </c>
      <c r="C25" s="1" t="s">
        <v>67</v>
      </c>
      <c r="D25" s="1" t="str">
        <f>Лист4!B24</f>
        <v xml:space="preserve">Общество с ограниченной ответственностью </v>
      </c>
      <c r="E25" s="1" t="str">
        <f>Лист4!A24</f>
        <v>ООО</v>
      </c>
      <c r="F25" s="1" t="str">
        <f>Лист4!F24</f>
        <v>"АПМ-сайт"</v>
      </c>
      <c r="G25" s="18" t="str">
        <f>Лист4!J24</f>
        <v>ООО "АПМ-сайт"</v>
      </c>
      <c r="H25" s="1">
        <v>5406219427</v>
      </c>
      <c r="I25" s="1" t="s">
        <v>294</v>
      </c>
      <c r="J25">
        <v>68</v>
      </c>
      <c r="K25" t="s">
        <v>26</v>
      </c>
      <c r="T25" t="e">
        <f>VLOOKUP(G25,График!$C$12:$C$26,1,0)</f>
        <v>#N/A</v>
      </c>
      <c r="U25">
        <f t="shared" si="2"/>
        <v>0</v>
      </c>
    </row>
    <row r="26" spans="1:21" x14ac:dyDescent="0.25">
      <c r="A26">
        <f t="shared" si="1"/>
        <v>24</v>
      </c>
      <c r="B26" s="3">
        <v>24</v>
      </c>
      <c r="C26" s="3" t="s">
        <v>68</v>
      </c>
      <c r="D26" s="1" t="str">
        <f>Лист4!B25</f>
        <v xml:space="preserve">Общество с ограниченной ответственностью </v>
      </c>
      <c r="E26" s="1" t="str">
        <f>Лист4!A25</f>
        <v>ООО</v>
      </c>
      <c r="F26" s="1" t="str">
        <f>Лист4!F25</f>
        <v>«Сибирская инвестиционная архитектурно-строительная компания»</v>
      </c>
      <c r="G26" s="18" t="str">
        <f>Лист4!J25</f>
        <v>ООО «Сибирская инвестиционная архитектурно-строительная компания»</v>
      </c>
      <c r="H26" s="3">
        <v>5402040161</v>
      </c>
      <c r="I26" s="3" t="s">
        <v>69</v>
      </c>
      <c r="J26">
        <v>69</v>
      </c>
      <c r="L26" s="10" t="str">
        <f>$M$2</f>
        <v>проставлены</v>
      </c>
      <c r="T26" t="str">
        <f>VLOOKUP(G26,График!$C$12:$C$26,1,0)</f>
        <v>ООО «Сибирская инвестиционная архитектурно-строительная компания»</v>
      </c>
      <c r="U26">
        <f t="shared" si="2"/>
        <v>0</v>
      </c>
    </row>
    <row r="27" spans="1:21" x14ac:dyDescent="0.25">
      <c r="A27">
        <f t="shared" si="1"/>
        <v>25</v>
      </c>
      <c r="B27" s="3">
        <v>25</v>
      </c>
      <c r="C27" s="1" t="s">
        <v>70</v>
      </c>
      <c r="D27" s="1" t="str">
        <f>Лист4!B26</f>
        <v xml:space="preserve">Общество с ограниченной ответственностью </v>
      </c>
      <c r="E27" s="1" t="str">
        <f>Лист4!A26</f>
        <v>ООО</v>
      </c>
      <c r="F27" s="1" t="str">
        <f>Лист4!F26</f>
        <v>«Центр «Энергосервис»</v>
      </c>
      <c r="G27" s="18" t="str">
        <f>Лист4!J26</f>
        <v>ООО «Центр «Энергосервис»</v>
      </c>
      <c r="H27" s="1">
        <v>5404196118</v>
      </c>
      <c r="I27" s="1" t="s">
        <v>71</v>
      </c>
      <c r="J27">
        <v>70</v>
      </c>
      <c r="T27" t="e">
        <f>VLOOKUP(G27,График!$C$12:$C$26,1,0)</f>
        <v>#N/A</v>
      </c>
      <c r="U27">
        <f t="shared" si="2"/>
        <v>0</v>
      </c>
    </row>
    <row r="28" spans="1:21" x14ac:dyDescent="0.25">
      <c r="A28">
        <f t="shared" si="1"/>
        <v>26</v>
      </c>
      <c r="B28" s="3">
        <v>26</v>
      </c>
      <c r="C28" s="1" t="s">
        <v>72</v>
      </c>
      <c r="D28" s="1" t="str">
        <f>Лист4!B27</f>
        <v xml:space="preserve">Общество с ограниченной ответственностью </v>
      </c>
      <c r="E28" s="1" t="str">
        <f>Лист4!A27</f>
        <v>ООО</v>
      </c>
      <c r="F28" s="1" t="str">
        <f>Лист4!F27</f>
        <v>Проектно-строительное объединение "Сибстройпроект"</v>
      </c>
      <c r="G28" s="18" t="str">
        <f>Лист4!J27</f>
        <v>ООО Проектно-строительное объединение "Сибстройпроект"</v>
      </c>
      <c r="H28" s="1">
        <v>5406216970</v>
      </c>
      <c r="I28" s="1" t="s">
        <v>73</v>
      </c>
      <c r="J28">
        <v>71</v>
      </c>
      <c r="T28" t="e">
        <f>VLOOKUP(G28,График!$C$12:$C$26,1,0)</f>
        <v>#N/A</v>
      </c>
      <c r="U28">
        <f t="shared" si="2"/>
        <v>0</v>
      </c>
    </row>
    <row r="29" spans="1:21" x14ac:dyDescent="0.25">
      <c r="A29">
        <f t="shared" si="1"/>
        <v>27</v>
      </c>
      <c r="B29" s="3">
        <v>27</v>
      </c>
      <c r="C29" s="1" t="s">
        <v>74</v>
      </c>
      <c r="D29" s="1" t="str">
        <f>Лист4!B28</f>
        <v xml:space="preserve">Общество с ограниченной ответственностью </v>
      </c>
      <c r="E29" s="1" t="str">
        <f>Лист4!A28</f>
        <v>ООО</v>
      </c>
      <c r="F29" s="1" t="str">
        <f>Лист4!F28</f>
        <v>«Новосибстройсертификация»</v>
      </c>
      <c r="G29" s="18" t="str">
        <f>Лист4!J28</f>
        <v>ООО «Новосибстройсертификация»</v>
      </c>
      <c r="H29" s="1">
        <v>5406596471</v>
      </c>
      <c r="I29" s="1" t="s">
        <v>75</v>
      </c>
      <c r="J29">
        <v>72</v>
      </c>
      <c r="T29" t="e">
        <f>VLOOKUP(G29,График!$C$12:$C$26,1,0)</f>
        <v>#N/A</v>
      </c>
      <c r="U29">
        <f t="shared" si="2"/>
        <v>0</v>
      </c>
    </row>
    <row r="30" spans="1:21" x14ac:dyDescent="0.25">
      <c r="A30">
        <f t="shared" si="1"/>
        <v>28</v>
      </c>
      <c r="B30" s="3">
        <v>28</v>
      </c>
      <c r="C30" s="1" t="s">
        <v>76</v>
      </c>
      <c r="D30" s="1" t="str">
        <f>Лист4!B29</f>
        <v xml:space="preserve">Общество с ограниченной ответственностью </v>
      </c>
      <c r="E30" s="1" t="str">
        <f>Лист4!A29</f>
        <v>ООО</v>
      </c>
      <c r="F30" s="1" t="str">
        <f>Лист4!F29</f>
        <v>«СтройПромКонтинент»</v>
      </c>
      <c r="G30" s="18" t="str">
        <f>Лист4!J29</f>
        <v>ООО «СтройПромКонтинент»</v>
      </c>
      <c r="H30" s="1">
        <v>5407224660</v>
      </c>
      <c r="I30" s="1" t="s">
        <v>77</v>
      </c>
      <c r="J30">
        <v>73</v>
      </c>
      <c r="T30" t="e">
        <f>VLOOKUP(G30,График!$C$12:$C$26,1,0)</f>
        <v>#N/A</v>
      </c>
      <c r="U30">
        <f t="shared" si="2"/>
        <v>0</v>
      </c>
    </row>
    <row r="31" spans="1:21" x14ac:dyDescent="0.25">
      <c r="A31">
        <f t="shared" si="1"/>
        <v>29</v>
      </c>
      <c r="B31" s="3">
        <v>29</v>
      </c>
      <c r="C31" s="1" t="s">
        <v>78</v>
      </c>
      <c r="D31" s="1" t="str">
        <f>Лист4!B30</f>
        <v xml:space="preserve">Общество с ограниченной ответственностью </v>
      </c>
      <c r="E31" s="1" t="str">
        <f>Лист4!A30</f>
        <v>ООО</v>
      </c>
      <c r="F31" s="1" t="str">
        <f>Лист4!F30</f>
        <v>"Шелеховстройпроект"</v>
      </c>
      <c r="G31" s="18" t="str">
        <f>Лист4!J30</f>
        <v>ООО "Шелеховстройпроект"</v>
      </c>
      <c r="H31" s="1">
        <v>3848004255</v>
      </c>
      <c r="I31" s="1" t="s">
        <v>79</v>
      </c>
      <c r="J31">
        <v>74</v>
      </c>
      <c r="T31" t="e">
        <f>VLOOKUP(G31,График!$C$12:$C$26,1,0)</f>
        <v>#N/A</v>
      </c>
      <c r="U31">
        <f t="shared" si="2"/>
        <v>0</v>
      </c>
    </row>
    <row r="32" spans="1:21" x14ac:dyDescent="0.25">
      <c r="A32">
        <f t="shared" si="1"/>
        <v>30</v>
      </c>
      <c r="B32" s="3">
        <v>30</v>
      </c>
      <c r="C32" s="1" t="s">
        <v>80</v>
      </c>
      <c r="D32" s="1" t="str">
        <f>Лист4!B31</f>
        <v xml:space="preserve">Общество с ограниченной ответственностью </v>
      </c>
      <c r="E32" s="1" t="str">
        <f>Лист4!A31</f>
        <v>ООО</v>
      </c>
      <c r="F32" s="1" t="str">
        <f>Лист4!F31</f>
        <v>"ПротивоПожарная Защита 001"</v>
      </c>
      <c r="G32" s="18" t="str">
        <f>Лист4!J31</f>
        <v>ООО "ПротивоПожарная Защита 001"</v>
      </c>
      <c r="H32" s="1">
        <v>5402476529</v>
      </c>
      <c r="I32" s="1" t="s">
        <v>81</v>
      </c>
      <c r="J32">
        <v>75</v>
      </c>
      <c r="S32">
        <v>2</v>
      </c>
      <c r="T32" t="e">
        <f>VLOOKUP(G32,График!$C$12:$C$26,1,0)</f>
        <v>#N/A</v>
      </c>
      <c r="U32">
        <f t="shared" si="2"/>
        <v>75</v>
      </c>
    </row>
    <row r="33" spans="1:21" x14ac:dyDescent="0.25">
      <c r="A33">
        <f t="shared" si="1"/>
        <v>31</v>
      </c>
      <c r="B33" s="3">
        <v>31</v>
      </c>
      <c r="C33" s="1" t="s">
        <v>82</v>
      </c>
      <c r="D33" s="1" t="str">
        <f>Лист4!B32</f>
        <v xml:space="preserve">Общество с ограниченной ответственностью </v>
      </c>
      <c r="E33" s="1" t="str">
        <f>Лист4!A32</f>
        <v>ООО</v>
      </c>
      <c r="F33" s="1" t="str">
        <f>Лист4!F32</f>
        <v>Проектно-строительная компания «Октябрьская»</v>
      </c>
      <c r="G33" s="18" t="str">
        <f>Лист4!J32</f>
        <v>ООО Проектно-строительная компания «Октябрьская»</v>
      </c>
      <c r="H33" s="1">
        <v>5405396582</v>
      </c>
      <c r="I33" s="1" t="s">
        <v>83</v>
      </c>
      <c r="J33">
        <v>76</v>
      </c>
      <c r="T33" t="e">
        <f>VLOOKUP(G33,График!$C$12:$C$26,1,0)</f>
        <v>#N/A</v>
      </c>
      <c r="U33">
        <f t="shared" si="2"/>
        <v>0</v>
      </c>
    </row>
    <row r="34" spans="1:21" x14ac:dyDescent="0.25">
      <c r="A34">
        <f t="shared" si="1"/>
        <v>32</v>
      </c>
      <c r="B34" s="3">
        <v>32</v>
      </c>
      <c r="C34" s="1" t="s">
        <v>84</v>
      </c>
      <c r="D34" s="1" t="str">
        <f>Лист4!B33</f>
        <v xml:space="preserve">Общество с ограниченной ответственностью </v>
      </c>
      <c r="E34" s="1" t="str">
        <f>Лист4!A33</f>
        <v>ООО</v>
      </c>
      <c r="F34" s="1" t="str">
        <f>Лист4!F33</f>
        <v>"АльфаГазСтройСервис"</v>
      </c>
      <c r="G34" s="18" t="str">
        <f>Лист4!J33</f>
        <v>ООО "АльфаГазСтройСервис"</v>
      </c>
      <c r="H34" s="1">
        <v>5407057232</v>
      </c>
      <c r="I34" s="1" t="s">
        <v>85</v>
      </c>
      <c r="J34">
        <v>77</v>
      </c>
      <c r="S34">
        <v>2</v>
      </c>
      <c r="T34" t="e">
        <f>VLOOKUP(G34,График!$C$12:$C$26,1,0)</f>
        <v>#N/A</v>
      </c>
      <c r="U34">
        <f t="shared" si="2"/>
        <v>77</v>
      </c>
    </row>
    <row r="35" spans="1:21" x14ac:dyDescent="0.25">
      <c r="A35">
        <f t="shared" si="1"/>
        <v>33</v>
      </c>
      <c r="B35" s="3">
        <v>33</v>
      </c>
      <c r="C35" s="3" t="s">
        <v>86</v>
      </c>
      <c r="D35" s="1" t="str">
        <f>Лист4!B34</f>
        <v xml:space="preserve">Общество с ограниченной ответственностью </v>
      </c>
      <c r="E35" s="1" t="str">
        <f>Лист4!A34</f>
        <v>ООО</v>
      </c>
      <c r="F35" s="1" t="str">
        <f>Лист4!F34</f>
        <v>«Техническая экспертиза»</v>
      </c>
      <c r="G35" s="18" t="str">
        <f>Лист4!J34</f>
        <v>ООО «Техническая экспертиза»</v>
      </c>
      <c r="H35" s="3">
        <v>5407066558</v>
      </c>
      <c r="I35" s="3" t="s">
        <v>87</v>
      </c>
      <c r="J35">
        <v>78</v>
      </c>
      <c r="L35" s="10" t="str">
        <f>$M$2</f>
        <v>проставлены</v>
      </c>
      <c r="T35" t="str">
        <f>VLOOKUP(G35,График!$C$12:$C$26,1,0)</f>
        <v>ООО «Техническая экспертиза»</v>
      </c>
      <c r="U35">
        <f t="shared" si="2"/>
        <v>0</v>
      </c>
    </row>
    <row r="36" spans="1:21" x14ac:dyDescent="0.25">
      <c r="A36">
        <f t="shared" si="1"/>
        <v>34</v>
      </c>
      <c r="B36" s="3">
        <v>34</v>
      </c>
      <c r="C36" s="1" t="s">
        <v>88</v>
      </c>
      <c r="D36" s="1" t="str">
        <f>Лист4!B35</f>
        <v xml:space="preserve">Общество с ограниченной ответственностью </v>
      </c>
      <c r="E36" s="1" t="str">
        <f>Лист4!A35</f>
        <v>ООО</v>
      </c>
      <c r="F36" s="1" t="str">
        <f>Лист4!F35</f>
        <v>"АМТ-проект"</v>
      </c>
      <c r="G36" s="18" t="str">
        <f>Лист4!J35</f>
        <v>ООО "АМТ-проект"</v>
      </c>
      <c r="H36" s="1">
        <v>5406391795</v>
      </c>
      <c r="I36" s="1" t="s">
        <v>89</v>
      </c>
      <c r="J36">
        <v>79</v>
      </c>
      <c r="S36">
        <v>2</v>
      </c>
      <c r="T36" t="e">
        <f>VLOOKUP(G36,График!$C$12:$C$26,1,0)</f>
        <v>#N/A</v>
      </c>
      <c r="U36">
        <f t="shared" si="2"/>
        <v>79</v>
      </c>
    </row>
    <row r="37" spans="1:21" x14ac:dyDescent="0.25">
      <c r="A37">
        <f t="shared" si="1"/>
        <v>35</v>
      </c>
      <c r="B37" s="3">
        <v>35</v>
      </c>
      <c r="C37" s="1" t="s">
        <v>90</v>
      </c>
      <c r="D37" s="1" t="str">
        <f>Лист4!B36</f>
        <v xml:space="preserve">Общество с ограниченной ответственностью </v>
      </c>
      <c r="E37" s="1" t="str">
        <f>Лист4!A36</f>
        <v>ООО</v>
      </c>
      <c r="F37" s="1" t="str">
        <f>Лист4!F36</f>
        <v>"КАНУРА"</v>
      </c>
      <c r="G37" s="18" t="str">
        <f>Лист4!J36</f>
        <v>ООО "КАНУРА"</v>
      </c>
      <c r="H37" s="1">
        <v>5407454913</v>
      </c>
      <c r="I37" s="1" t="s">
        <v>91</v>
      </c>
      <c r="J37">
        <v>80</v>
      </c>
      <c r="S37">
        <v>2</v>
      </c>
      <c r="T37" t="e">
        <f>VLOOKUP(G37,График!$C$12:$C$26,1,0)</f>
        <v>#N/A</v>
      </c>
      <c r="U37">
        <f t="shared" si="2"/>
        <v>80</v>
      </c>
    </row>
    <row r="38" spans="1:21" x14ac:dyDescent="0.25">
      <c r="A38">
        <f t="shared" si="1"/>
        <v>36</v>
      </c>
      <c r="B38" s="3">
        <v>36</v>
      </c>
      <c r="C38" s="1" t="s">
        <v>92</v>
      </c>
      <c r="D38" s="1" t="str">
        <f>Лист4!B37</f>
        <v xml:space="preserve">Общество с ограниченной ответственностью </v>
      </c>
      <c r="E38" s="1" t="str">
        <f>Лист4!A37</f>
        <v>ООО</v>
      </c>
      <c r="F38" s="1" t="str">
        <f>Лист4!F37</f>
        <v>"БАЗИЛИКА"</v>
      </c>
      <c r="G38" s="18" t="str">
        <f>Лист4!J37</f>
        <v>ООО "БАЗИЛИКА"</v>
      </c>
      <c r="H38" s="1">
        <v>2465148532</v>
      </c>
      <c r="I38" s="1" t="s">
        <v>93</v>
      </c>
      <c r="J38">
        <v>81</v>
      </c>
      <c r="S38">
        <v>2</v>
      </c>
      <c r="T38" t="e">
        <f>VLOOKUP(G38,График!$C$12:$C$26,1,0)</f>
        <v>#N/A</v>
      </c>
      <c r="U38">
        <f t="shared" si="2"/>
        <v>81</v>
      </c>
    </row>
    <row r="39" spans="1:21" x14ac:dyDescent="0.25">
      <c r="A39">
        <f t="shared" si="1"/>
        <v>37</v>
      </c>
      <c r="B39" s="3">
        <v>37</v>
      </c>
      <c r="C39" s="1" t="s">
        <v>94</v>
      </c>
      <c r="D39" s="1" t="str">
        <f>Лист4!B38</f>
        <v xml:space="preserve">Закрытое акционерное общество </v>
      </c>
      <c r="E39" s="1" t="str">
        <f>Лист4!A38</f>
        <v>ЗАО</v>
      </c>
      <c r="F39" s="1" t="str">
        <f>Лист4!F38</f>
        <v>"БАЗИЛИК"</v>
      </c>
      <c r="G39" s="18" t="str">
        <f>Лист4!J38</f>
        <v>ЗАО "БАЗИЛИК"</v>
      </c>
      <c r="H39" s="1">
        <v>2464026919</v>
      </c>
      <c r="I39" s="1" t="s">
        <v>95</v>
      </c>
      <c r="J39">
        <v>82</v>
      </c>
      <c r="S39">
        <v>2</v>
      </c>
      <c r="T39" t="e">
        <f>VLOOKUP(G39,График!$C$12:$C$26,1,0)</f>
        <v>#N/A</v>
      </c>
      <c r="U39">
        <f t="shared" si="2"/>
        <v>82</v>
      </c>
    </row>
    <row r="40" spans="1:21" x14ac:dyDescent="0.25">
      <c r="A40">
        <f t="shared" si="1"/>
        <v>38</v>
      </c>
      <c r="B40" s="3">
        <v>38</v>
      </c>
      <c r="C40" s="1" t="s">
        <v>96</v>
      </c>
      <c r="D40" s="1" t="str">
        <f>Лист4!B39</f>
        <v xml:space="preserve">Акционерное общество </v>
      </c>
      <c r="E40" s="1" t="str">
        <f>Лист4!A39</f>
        <v>АО</v>
      </c>
      <c r="F40" s="1" t="str">
        <f>Лист4!F39</f>
        <v>Сибирский научно-исследовательский и проектный институт градостроительства</v>
      </c>
      <c r="G40" s="18" t="str">
        <f>Лист4!J39</f>
        <v>АО Сибирский научно-исследовательский и проектный институт градостроительства</v>
      </c>
      <c r="H40" s="1">
        <v>5406519290</v>
      </c>
      <c r="I40" s="1" t="s">
        <v>97</v>
      </c>
      <c r="J40">
        <v>83</v>
      </c>
      <c r="S40">
        <v>2</v>
      </c>
      <c r="T40" t="e">
        <f>VLOOKUP(G40,График!$C$12:$C$26,1,0)</f>
        <v>#N/A</v>
      </c>
      <c r="U40">
        <f t="shared" si="2"/>
        <v>83</v>
      </c>
    </row>
    <row r="41" spans="1:21" x14ac:dyDescent="0.25">
      <c r="A41">
        <f t="shared" si="1"/>
        <v>39</v>
      </c>
      <c r="B41" s="3">
        <v>39</v>
      </c>
      <c r="C41" s="3" t="s">
        <v>98</v>
      </c>
      <c r="D41" s="1" t="str">
        <f>Лист4!B40</f>
        <v xml:space="preserve">Федеральное государственное бюджетное образовательное учреждение высшего образования </v>
      </c>
      <c r="E41" s="1" t="str">
        <f>Лист4!A40</f>
        <v>ФГБОУ</v>
      </c>
      <c r="F41" s="1" t="str">
        <f>Лист4!F40</f>
        <v>"Новосибирский государственный архитектурно-строительный университет (Сибстрин)"</v>
      </c>
      <c r="G41" s="18" t="str">
        <f>Лист4!J40</f>
        <v>ФГБОУ "Новосибирский государственный архитектурно-строительный университет (Сибстрин)"</v>
      </c>
      <c r="H41" s="3">
        <v>5405115866</v>
      </c>
      <c r="I41" s="3" t="s">
        <v>99</v>
      </c>
      <c r="J41">
        <v>84</v>
      </c>
      <c r="L41" s="10" t="str">
        <f>M2</f>
        <v>проставлены</v>
      </c>
      <c r="T41" t="str">
        <f>VLOOKUP(G41,График!$C$12:$C$26,1,0)</f>
        <v>ФГБОУ "Новосибирский государственный архитектурно-строительный университет (Сибстрин)"</v>
      </c>
      <c r="U41">
        <f t="shared" si="2"/>
        <v>0</v>
      </c>
    </row>
    <row r="42" spans="1:21" x14ac:dyDescent="0.25">
      <c r="A42">
        <f t="shared" si="1"/>
        <v>40</v>
      </c>
      <c r="B42" s="3">
        <v>40</v>
      </c>
      <c r="C42" s="1" t="s">
        <v>100</v>
      </c>
      <c r="D42" s="1" t="str">
        <f>Лист4!B41</f>
        <v xml:space="preserve">Общество с ограниченной ответственностью </v>
      </c>
      <c r="E42" s="1" t="str">
        <f>Лист4!A41</f>
        <v>ООО</v>
      </c>
      <c r="F42" s="1" t="str">
        <f>Лист4!F41</f>
        <v>"Термооптима"</v>
      </c>
      <c r="G42" s="18" t="str">
        <f>Лист4!J41</f>
        <v>ООО "Термооптима"</v>
      </c>
      <c r="H42" s="1">
        <v>5405172920</v>
      </c>
      <c r="I42" s="1" t="s">
        <v>101</v>
      </c>
      <c r="J42">
        <v>85</v>
      </c>
      <c r="S42">
        <v>2</v>
      </c>
      <c r="T42" t="e">
        <f>VLOOKUP(G42,График!$C$12:$C$26,1,0)</f>
        <v>#N/A</v>
      </c>
      <c r="U42">
        <f t="shared" si="2"/>
        <v>85</v>
      </c>
    </row>
    <row r="43" spans="1:21" x14ac:dyDescent="0.25">
      <c r="A43">
        <f t="shared" si="1"/>
        <v>41</v>
      </c>
      <c r="B43" s="3">
        <v>41</v>
      </c>
      <c r="C43" s="3" t="s">
        <v>102</v>
      </c>
      <c r="D43" s="1" t="str">
        <f>Лист4!B42</f>
        <v xml:space="preserve">Общество с ограниченной ответственностью </v>
      </c>
      <c r="E43" s="1" t="str">
        <f>Лист4!A42</f>
        <v>ООО</v>
      </c>
      <c r="F43" s="1" t="str">
        <f>Лист4!F42</f>
        <v>"Новосибирскэнергопроект"</v>
      </c>
      <c r="G43" s="18" t="str">
        <f>Лист4!J42</f>
        <v>ООО "Новосибирскэнергопроект"</v>
      </c>
      <c r="H43" s="3">
        <v>5406999047</v>
      </c>
      <c r="I43" s="3" t="s">
        <v>103</v>
      </c>
      <c r="J43">
        <v>86</v>
      </c>
      <c r="L43" s="10" t="str">
        <f>$M$2</f>
        <v>проставлены</v>
      </c>
      <c r="T43" t="str">
        <f>VLOOKUP(G43,График!$C$12:$C$26,1,0)</f>
        <v>ООО "Новосибирскэнергопроект"</v>
      </c>
      <c r="U43">
        <f t="shared" si="2"/>
        <v>0</v>
      </c>
    </row>
    <row r="44" spans="1:21" x14ac:dyDescent="0.25">
      <c r="A44">
        <f t="shared" si="1"/>
        <v>42</v>
      </c>
      <c r="B44" s="3">
        <v>42</v>
      </c>
      <c r="C44" s="1" t="s">
        <v>104</v>
      </c>
      <c r="D44" s="1" t="str">
        <f>Лист4!B43</f>
        <v xml:space="preserve">Общество с ограниченной ответственностью </v>
      </c>
      <c r="E44" s="1" t="str">
        <f>Лист4!A43</f>
        <v>ООО</v>
      </c>
      <c r="F44" s="1" t="str">
        <f>Лист4!F43</f>
        <v>"Центр театральных технологий Сибири"</v>
      </c>
      <c r="G44" s="18" t="str">
        <f>Лист4!J43</f>
        <v>ООО "Центр театральных технологий Сибири"</v>
      </c>
      <c r="H44" s="1">
        <v>5401381899</v>
      </c>
      <c r="I44" s="1" t="s">
        <v>105</v>
      </c>
      <c r="J44">
        <v>87</v>
      </c>
      <c r="S44">
        <v>2</v>
      </c>
      <c r="T44" t="e">
        <f>VLOOKUP(G44,График!$C$12:$C$26,1,0)</f>
        <v>#N/A</v>
      </c>
      <c r="U44">
        <f t="shared" si="2"/>
        <v>87</v>
      </c>
    </row>
    <row r="45" spans="1:21" x14ac:dyDescent="0.25">
      <c r="A45">
        <f t="shared" si="1"/>
        <v>43</v>
      </c>
      <c r="B45" s="3">
        <v>43</v>
      </c>
      <c r="C45" s="1" t="s">
        <v>106</v>
      </c>
      <c r="D45" s="1" t="str">
        <f>Лист4!B44</f>
        <v xml:space="preserve">Общество с ограниченной ответственностью </v>
      </c>
      <c r="E45" s="1" t="str">
        <f>Лист4!A44</f>
        <v>ООО</v>
      </c>
      <c r="F45" s="1" t="str">
        <f>Лист4!F44</f>
        <v>"ЗАПСИБНИИПРОЕКТ.2"</v>
      </c>
      <c r="G45" s="18" t="str">
        <f>Лист4!J44</f>
        <v>ООО "ЗАПСИБНИИПРОЕКТ.2"</v>
      </c>
      <c r="H45" s="1">
        <v>5406692680</v>
      </c>
      <c r="I45" s="1" t="s">
        <v>107</v>
      </c>
      <c r="J45">
        <v>88</v>
      </c>
      <c r="S45">
        <v>2</v>
      </c>
      <c r="T45" t="e">
        <f>VLOOKUP(G45,График!$C$12:$C$26,1,0)</f>
        <v>#N/A</v>
      </c>
      <c r="U45">
        <f t="shared" si="2"/>
        <v>88</v>
      </c>
    </row>
    <row r="46" spans="1:21" x14ac:dyDescent="0.25">
      <c r="A46">
        <f t="shared" si="1"/>
        <v>44</v>
      </c>
      <c r="B46" s="3">
        <v>44</v>
      </c>
      <c r="C46" s="1" t="s">
        <v>108</v>
      </c>
      <c r="D46" s="1" t="str">
        <f>Лист4!B45</f>
        <v xml:space="preserve">Общество с ограниченной ответственностью </v>
      </c>
      <c r="E46" s="1" t="str">
        <f>Лист4!A45</f>
        <v>ООО</v>
      </c>
      <c r="F46" s="1" t="str">
        <f>Лист4!F45</f>
        <v>"Сибирские проекты"</v>
      </c>
      <c r="G46" s="18" t="str">
        <f>Лист4!J45</f>
        <v>ООО "Сибирские проекты"</v>
      </c>
      <c r="H46" s="1">
        <v>5404288802</v>
      </c>
      <c r="I46" s="1" t="s">
        <v>109</v>
      </c>
      <c r="J46">
        <v>89</v>
      </c>
      <c r="S46">
        <v>2</v>
      </c>
      <c r="T46" t="e">
        <f>VLOOKUP(G46,График!$C$12:$C$26,1,0)</f>
        <v>#N/A</v>
      </c>
      <c r="U46">
        <f t="shared" si="2"/>
        <v>89</v>
      </c>
    </row>
    <row r="47" spans="1:21" x14ac:dyDescent="0.25">
      <c r="A47">
        <f t="shared" si="1"/>
        <v>45</v>
      </c>
      <c r="B47" s="3">
        <v>45</v>
      </c>
      <c r="C47" s="1" t="s">
        <v>110</v>
      </c>
      <c r="D47" s="1" t="str">
        <f>Лист4!B46</f>
        <v xml:space="preserve">Общество с ограниченной ответственостью </v>
      </c>
      <c r="E47" s="1" t="str">
        <f>Лист4!A46</f>
        <v>ООО</v>
      </c>
      <c r="F47" s="1" t="str">
        <f>Лист4!F46</f>
        <v>Творческая архитектурная мастерская "Лантерна"</v>
      </c>
      <c r="G47" s="18" t="str">
        <f>Лист4!J46</f>
        <v>ООО Творческая архитектурная мастерская "Лантерна"</v>
      </c>
      <c r="H47" s="1">
        <v>5407048245</v>
      </c>
      <c r="I47" s="1" t="s">
        <v>111</v>
      </c>
      <c r="J47">
        <v>90</v>
      </c>
      <c r="S47">
        <v>2</v>
      </c>
      <c r="T47" t="e">
        <f>VLOOKUP(G47,График!$C$12:$C$26,1,0)</f>
        <v>#N/A</v>
      </c>
      <c r="U47">
        <f t="shared" si="2"/>
        <v>90</v>
      </c>
    </row>
    <row r="48" spans="1:21" x14ac:dyDescent="0.25">
      <c r="A48">
        <f t="shared" si="1"/>
        <v>46</v>
      </c>
      <c r="B48" s="3">
        <v>46</v>
      </c>
      <c r="C48" s="1" t="s">
        <v>112</v>
      </c>
      <c r="D48" s="1" t="str">
        <f>Лист4!B47</f>
        <v xml:space="preserve">Общество с ограниченной ответственностью </v>
      </c>
      <c r="E48" s="1" t="str">
        <f>Лист4!A47</f>
        <v>ООО</v>
      </c>
      <c r="F48" s="1" t="str">
        <f>Лист4!F47</f>
        <v>"Машсибпроект"</v>
      </c>
      <c r="G48" s="18" t="str">
        <f>Лист4!J47</f>
        <v>ООО "Машсибпроект"</v>
      </c>
      <c r="H48" s="1">
        <v>5403188019</v>
      </c>
      <c r="I48" s="1" t="s">
        <v>296</v>
      </c>
      <c r="J48">
        <v>91</v>
      </c>
      <c r="K48" t="s">
        <v>26</v>
      </c>
      <c r="S48">
        <v>2</v>
      </c>
      <c r="T48" t="e">
        <f>VLOOKUP(G48,График!$C$12:$C$26,1,0)</f>
        <v>#N/A</v>
      </c>
      <c r="U48">
        <f t="shared" si="2"/>
        <v>91</v>
      </c>
    </row>
    <row r="49" spans="1:21" x14ac:dyDescent="0.25">
      <c r="A49">
        <f t="shared" si="1"/>
        <v>47</v>
      </c>
      <c r="B49" s="3">
        <v>47</v>
      </c>
      <c r="C49" s="3" t="s">
        <v>113</v>
      </c>
      <c r="D49" s="1" t="str">
        <f>Лист4!B48</f>
        <v xml:space="preserve">Общество с ограниченной ответственностью </v>
      </c>
      <c r="E49" s="1" t="str">
        <f>Лист4!A48</f>
        <v>ООО</v>
      </c>
      <c r="F49" s="1" t="str">
        <f>Лист4!F48</f>
        <v>"ЗиО-КОТЭС"</v>
      </c>
      <c r="G49" s="18" t="str">
        <f>Лист4!J48</f>
        <v>ООО "ЗиО-КОТЭС"</v>
      </c>
      <c r="H49" s="3">
        <v>5402008697</v>
      </c>
      <c r="I49" s="3" t="s">
        <v>114</v>
      </c>
      <c r="J49">
        <v>92</v>
      </c>
      <c r="L49" s="10" t="str">
        <f>$M$2</f>
        <v>проставлены</v>
      </c>
      <c r="T49" t="str">
        <f>VLOOKUP(G49,График!$C$12:$C$26,1,0)</f>
        <v>ООО "ЗиО-КОТЭС"</v>
      </c>
      <c r="U49">
        <f t="shared" si="2"/>
        <v>0</v>
      </c>
    </row>
    <row r="50" spans="1:21" x14ac:dyDescent="0.25">
      <c r="A50">
        <f t="shared" si="1"/>
        <v>48</v>
      </c>
      <c r="B50" s="3">
        <v>48</v>
      </c>
      <c r="C50" s="1" t="s">
        <v>115</v>
      </c>
      <c r="D50" s="1" t="str">
        <f>Лист4!B49</f>
        <v xml:space="preserve">Акционерное общество </v>
      </c>
      <c r="E50" s="1" t="str">
        <f>Лист4!A49</f>
        <v>АО</v>
      </c>
      <c r="F50" s="1" t="str">
        <f>Лист4!F49</f>
        <v>«Корпорация «Капитал-Технология»</v>
      </c>
      <c r="G50" s="18" t="str">
        <f>Лист4!J49</f>
        <v>АО «Корпорация «Капитал-Технология»</v>
      </c>
      <c r="H50" s="1">
        <v>5406039720</v>
      </c>
      <c r="I50" s="1" t="s">
        <v>116</v>
      </c>
      <c r="J50">
        <v>93</v>
      </c>
      <c r="S50">
        <v>2</v>
      </c>
      <c r="T50" t="e">
        <f>VLOOKUP(G50,График!$C$12:$C$26,1,0)</f>
        <v>#N/A</v>
      </c>
      <c r="U50">
        <f t="shared" si="2"/>
        <v>93</v>
      </c>
    </row>
    <row r="51" spans="1:21" x14ac:dyDescent="0.25">
      <c r="A51">
        <f t="shared" si="1"/>
        <v>49</v>
      </c>
      <c r="B51" s="3">
        <v>49</v>
      </c>
      <c r="C51" s="3" t="s">
        <v>117</v>
      </c>
      <c r="D51" s="1" t="str">
        <f>Лист4!B50</f>
        <v xml:space="preserve">Общество с ограниченной ответственностью </v>
      </c>
      <c r="E51" s="1" t="str">
        <f>Лист4!A50</f>
        <v>ООО</v>
      </c>
      <c r="F51" s="1" t="str">
        <f>Лист4!F50</f>
        <v>"Стройэнергомонтаж"</v>
      </c>
      <c r="G51" s="18" t="str">
        <f>Лист4!J50</f>
        <v>ООО "Стройэнергомонтаж"</v>
      </c>
      <c r="H51" s="3">
        <v>5405286220</v>
      </c>
      <c r="I51" s="3" t="s">
        <v>118</v>
      </c>
      <c r="J51">
        <v>94</v>
      </c>
      <c r="L51" s="10" t="str">
        <f>$M$2</f>
        <v>проставлены</v>
      </c>
      <c r="T51" t="str">
        <f>VLOOKUP(G51,График!$C$12:$C$26,1,0)</f>
        <v>ООО "Стройэнергомонтаж"</v>
      </c>
      <c r="U51">
        <f t="shared" si="2"/>
        <v>0</v>
      </c>
    </row>
    <row r="52" spans="1:21" x14ac:dyDescent="0.25">
      <c r="A52">
        <f t="shared" si="1"/>
        <v>50</v>
      </c>
      <c r="B52" s="3">
        <v>50</v>
      </c>
      <c r="C52" s="3" t="s">
        <v>119</v>
      </c>
      <c r="D52" s="1" t="str">
        <f>Лист4!B51</f>
        <v xml:space="preserve">Общество с ограниченной ответственностью </v>
      </c>
      <c r="E52" s="1" t="str">
        <f>Лист4!A51</f>
        <v>ООО</v>
      </c>
      <c r="F52" s="1" t="str">
        <f>Лист4!F51</f>
        <v>Группа Компаний «ПротивоПожарная Защита»</v>
      </c>
      <c r="G52" s="18" t="str">
        <f>Лист4!J51</f>
        <v>ООО Группа Компаний «ПротивоПожарная Защита»</v>
      </c>
      <c r="H52" s="3">
        <v>5406780833</v>
      </c>
      <c r="I52" s="3" t="s">
        <v>120</v>
      </c>
      <c r="J52">
        <v>95</v>
      </c>
      <c r="L52" s="10" t="str">
        <f>$M$2</f>
        <v>проставлены</v>
      </c>
      <c r="T52" t="str">
        <f>VLOOKUP(G52,График!$C$12:$C$26,1,0)</f>
        <v>ООО Группа Компаний «ПротивоПожарная Защита»</v>
      </c>
      <c r="U52">
        <f t="shared" si="2"/>
        <v>0</v>
      </c>
    </row>
    <row r="53" spans="1:21" x14ac:dyDescent="0.25">
      <c r="A53">
        <f t="shared" si="1"/>
        <v>51</v>
      </c>
      <c r="B53" s="3">
        <v>51</v>
      </c>
      <c r="C53" s="1" t="s">
        <v>121</v>
      </c>
      <c r="D53" s="1" t="str">
        <f>Лист4!B52</f>
        <v xml:space="preserve">Общество с ограниченной ответственностью </v>
      </c>
      <c r="E53" s="1" t="str">
        <f>Лист4!A52</f>
        <v>ООО</v>
      </c>
      <c r="F53" s="1" t="str">
        <f>Лист4!F52</f>
        <v>"Инженерно-Технический Центр "Электрокомплектсервис"</v>
      </c>
      <c r="G53" s="18" t="str">
        <f>Лист4!J52</f>
        <v>ООО "Инженерно-Технический Центр "Электрокомплектсервис"</v>
      </c>
      <c r="H53" s="1">
        <v>5402020581</v>
      </c>
      <c r="I53" s="1" t="s">
        <v>122</v>
      </c>
      <c r="J53">
        <v>96</v>
      </c>
      <c r="S53">
        <v>2</v>
      </c>
      <c r="T53" t="e">
        <f>VLOOKUP(G53,График!$C$12:$C$26,1,0)</f>
        <v>#N/A</v>
      </c>
      <c r="U53">
        <f t="shared" si="2"/>
        <v>96</v>
      </c>
    </row>
    <row r="54" spans="1:21" x14ac:dyDescent="0.25">
      <c r="A54">
        <f t="shared" si="1"/>
        <v>52</v>
      </c>
      <c r="B54" s="3">
        <v>52</v>
      </c>
      <c r="C54" s="1" t="s">
        <v>123</v>
      </c>
      <c r="D54" s="1" t="str">
        <f>Лист4!B53</f>
        <v xml:space="preserve">Общество с ограниченной ответственностью </v>
      </c>
      <c r="E54" s="1" t="str">
        <f>Лист4!A53</f>
        <v>ООО</v>
      </c>
      <c r="F54" s="1" t="str">
        <f>Лист4!F53</f>
        <v>"ТехноЛайт"</v>
      </c>
      <c r="G54" s="18" t="str">
        <f>Лист4!J53</f>
        <v>ООО "ТехноЛайт"</v>
      </c>
      <c r="H54" s="1">
        <v>5404390500</v>
      </c>
      <c r="I54" s="1" t="s">
        <v>124</v>
      </c>
      <c r="J54">
        <v>97</v>
      </c>
      <c r="S54">
        <v>2</v>
      </c>
      <c r="T54" t="e">
        <f>VLOOKUP(G54,График!$C$12:$C$26,1,0)</f>
        <v>#N/A</v>
      </c>
      <c r="U54">
        <f t="shared" si="2"/>
        <v>97</v>
      </c>
    </row>
    <row r="55" spans="1:21" x14ac:dyDescent="0.25">
      <c r="A55">
        <f t="shared" si="1"/>
        <v>53</v>
      </c>
      <c r="B55" s="3">
        <v>53</v>
      </c>
      <c r="C55" s="1" t="s">
        <v>125</v>
      </c>
      <c r="D55" s="1" t="str">
        <f>Лист4!B54</f>
        <v xml:space="preserve">Общество с ограниченной ответственностью </v>
      </c>
      <c r="E55" s="1" t="str">
        <f>Лист4!A54</f>
        <v>ООО</v>
      </c>
      <c r="F55" s="1" t="str">
        <f>Лист4!F54</f>
        <v>"АРХОФИС"</v>
      </c>
      <c r="G55" s="18" t="str">
        <f>Лист4!J54</f>
        <v>ООО "АРХОФИС"</v>
      </c>
      <c r="H55" s="1">
        <v>5406435570</v>
      </c>
      <c r="I55" s="1" t="s">
        <v>126</v>
      </c>
      <c r="J55">
        <v>98</v>
      </c>
      <c r="S55">
        <v>2</v>
      </c>
      <c r="T55" t="e">
        <f>VLOOKUP(G55,График!$C$12:$C$26,1,0)</f>
        <v>#N/A</v>
      </c>
      <c r="U55">
        <f t="shared" si="2"/>
        <v>98</v>
      </c>
    </row>
    <row r="56" spans="1:21" x14ac:dyDescent="0.25">
      <c r="A56">
        <f t="shared" si="1"/>
        <v>54</v>
      </c>
      <c r="B56" s="3">
        <v>54</v>
      </c>
      <c r="C56" s="1" t="s">
        <v>127</v>
      </c>
      <c r="D56" s="1" t="str">
        <f>Лист4!B55</f>
        <v xml:space="preserve">Общество с ограниченной ответственностью </v>
      </c>
      <c r="E56" s="1" t="str">
        <f>Лист4!A55</f>
        <v>ООО</v>
      </c>
      <c r="F56" s="1" t="str">
        <f>Лист4!F55</f>
        <v>"АрхиГрад"</v>
      </c>
      <c r="G56" s="18" t="str">
        <f>Лист4!J55</f>
        <v>ООО "АрхиГрад"</v>
      </c>
      <c r="H56" s="1">
        <v>5404265499</v>
      </c>
      <c r="I56" s="1" t="s">
        <v>128</v>
      </c>
      <c r="J56">
        <v>99</v>
      </c>
      <c r="S56">
        <v>2</v>
      </c>
      <c r="T56" t="e">
        <f>VLOOKUP(G56,График!$C$12:$C$26,1,0)</f>
        <v>#N/A</v>
      </c>
      <c r="U56">
        <f t="shared" si="2"/>
        <v>99</v>
      </c>
    </row>
    <row r="57" spans="1:21" x14ac:dyDescent="0.25">
      <c r="A57">
        <f t="shared" si="1"/>
        <v>55</v>
      </c>
      <c r="B57" s="3">
        <v>55</v>
      </c>
      <c r="C57" s="3" t="s">
        <v>129</v>
      </c>
      <c r="D57" s="1" t="str">
        <f>Лист4!B56</f>
        <v xml:space="preserve">Общество с ограниченной ответственностью </v>
      </c>
      <c r="E57" s="1" t="str">
        <f>Лист4!A56</f>
        <v>ООО</v>
      </c>
      <c r="F57" s="1" t="str">
        <f>Лист4!F56</f>
        <v>"ПрИТОК"</v>
      </c>
      <c r="G57" s="18" t="str">
        <f>Лист4!J56</f>
        <v>ООО "ПрИТОК"</v>
      </c>
      <c r="H57" s="3">
        <v>5407115396</v>
      </c>
      <c r="I57" s="3" t="s">
        <v>130</v>
      </c>
      <c r="J57">
        <v>100</v>
      </c>
      <c r="L57" s="10" t="str">
        <f>$M$2</f>
        <v>проставлены</v>
      </c>
      <c r="T57" t="str">
        <f>VLOOKUP(G57,График!$C$12:$C$26,1,0)</f>
        <v>ООО "ПрИТОК"</v>
      </c>
      <c r="U57">
        <f t="shared" si="2"/>
        <v>0</v>
      </c>
    </row>
    <row r="58" spans="1:21" x14ac:dyDescent="0.25">
      <c r="A58">
        <f t="shared" si="1"/>
        <v>56</v>
      </c>
      <c r="B58" s="3">
        <v>56</v>
      </c>
      <c r="C58" s="1" t="s">
        <v>131</v>
      </c>
      <c r="D58" s="1" t="str">
        <f>Лист4!B57</f>
        <v xml:space="preserve">Общество с ограниченной ответственностью </v>
      </c>
      <c r="E58" s="1" t="str">
        <f>Лист4!A57</f>
        <v>ООО</v>
      </c>
      <c r="F58" s="1" t="str">
        <f>Лист4!F57</f>
        <v>"Сибирское проектное бюро"</v>
      </c>
      <c r="G58" s="18" t="str">
        <f>Лист4!J57</f>
        <v>ООО "Сибирское проектное бюро"</v>
      </c>
      <c r="H58" s="1">
        <v>5407048252</v>
      </c>
      <c r="I58" s="1" t="s">
        <v>132</v>
      </c>
      <c r="J58">
        <v>101</v>
      </c>
      <c r="S58">
        <v>2</v>
      </c>
      <c r="T58" t="e">
        <f>VLOOKUP(G58,График!$C$12:$C$26,1,0)</f>
        <v>#N/A</v>
      </c>
      <c r="U58">
        <f t="shared" si="2"/>
        <v>101</v>
      </c>
    </row>
    <row r="59" spans="1:21" x14ac:dyDescent="0.25">
      <c r="A59">
        <f t="shared" si="1"/>
        <v>57</v>
      </c>
      <c r="B59" s="3">
        <v>57</v>
      </c>
      <c r="C59" s="1" t="s">
        <v>133</v>
      </c>
      <c r="D59" s="1" t="str">
        <f>Лист4!B58</f>
        <v xml:space="preserve">Общество с ограниченной ответственностью </v>
      </c>
      <c r="E59" s="1" t="str">
        <f>Лист4!A58</f>
        <v>ООО</v>
      </c>
      <c r="F59" s="1" t="str">
        <f>Лист4!F58</f>
        <v>"Инженерное Бюро Современного Проектирования"</v>
      </c>
      <c r="G59" s="18" t="str">
        <f>Лист4!J58</f>
        <v>ООО "Инженерное Бюро Современного Проектирования"</v>
      </c>
      <c r="H59" s="1">
        <v>5453000110</v>
      </c>
      <c r="I59" s="1" t="s">
        <v>134</v>
      </c>
      <c r="J59">
        <v>102</v>
      </c>
      <c r="S59">
        <v>2</v>
      </c>
      <c r="T59" t="e">
        <f>VLOOKUP(G59,График!$C$12:$C$26,1,0)</f>
        <v>#N/A</v>
      </c>
      <c r="U59">
        <f t="shared" si="2"/>
        <v>102</v>
      </c>
    </row>
    <row r="60" spans="1:21" x14ac:dyDescent="0.25">
      <c r="A60">
        <f t="shared" si="1"/>
        <v>58</v>
      </c>
      <c r="B60" s="3">
        <v>58</v>
      </c>
      <c r="C60" s="1" t="s">
        <v>135</v>
      </c>
      <c r="D60" s="1" t="str">
        <f>Лист4!B59</f>
        <v xml:space="preserve">Общество с ограниченной ответственностью </v>
      </c>
      <c r="E60" s="1" t="str">
        <f>Лист4!A59</f>
        <v>ООО</v>
      </c>
      <c r="F60" s="1" t="str">
        <f>Лист4!F59</f>
        <v>"Творческая группа архитектора Буслаева"</v>
      </c>
      <c r="G60" s="18" t="str">
        <f>Лист4!J59</f>
        <v>ООО "Творческая группа архитектора Буслаева"</v>
      </c>
      <c r="H60" s="1">
        <v>5433147690</v>
      </c>
      <c r="I60" s="1" t="s">
        <v>136</v>
      </c>
      <c r="J60">
        <v>103</v>
      </c>
      <c r="S60">
        <v>2</v>
      </c>
      <c r="T60" t="e">
        <f>VLOOKUP(G60,График!$C$12:$C$26,1,0)</f>
        <v>#N/A</v>
      </c>
      <c r="U60">
        <f t="shared" si="2"/>
        <v>103</v>
      </c>
    </row>
    <row r="61" spans="1:21" x14ac:dyDescent="0.25">
      <c r="A61">
        <f t="shared" si="1"/>
        <v>59</v>
      </c>
      <c r="B61" s="3">
        <v>59</v>
      </c>
      <c r="C61" s="1" t="s">
        <v>137</v>
      </c>
      <c r="D61" s="1" t="str">
        <f>Лист4!B60</f>
        <v xml:space="preserve">Общество с ограниченной ответственностью </v>
      </c>
      <c r="E61" s="1" t="str">
        <f>Лист4!A60</f>
        <v>ООО</v>
      </c>
      <c r="F61" s="1" t="str">
        <f>Лист4!F60</f>
        <v>"Институт Комплексного Проектирования"</v>
      </c>
      <c r="G61" s="18" t="str">
        <f>Лист4!J60</f>
        <v>ООО "Институт Комплексного Проектирования"</v>
      </c>
      <c r="H61" s="1">
        <v>5406986680</v>
      </c>
      <c r="I61" s="1" t="s">
        <v>138</v>
      </c>
      <c r="J61">
        <v>104</v>
      </c>
      <c r="S61">
        <v>2</v>
      </c>
      <c r="T61" t="e">
        <f>VLOOKUP(G61,График!$C$12:$C$26,1,0)</f>
        <v>#N/A</v>
      </c>
      <c r="U61">
        <f t="shared" si="2"/>
        <v>104</v>
      </c>
    </row>
    <row r="62" spans="1:21" x14ac:dyDescent="0.25">
      <c r="A62">
        <f t="shared" si="1"/>
        <v>60</v>
      </c>
      <c r="B62" s="3">
        <v>60</v>
      </c>
      <c r="C62" s="1" t="s">
        <v>139</v>
      </c>
      <c r="D62" s="1" t="str">
        <f>Лист4!B61</f>
        <v xml:space="preserve">Общество с ограниченной ответственностью </v>
      </c>
      <c r="E62" s="1" t="str">
        <f>Лист4!A61</f>
        <v>ООО</v>
      </c>
      <c r="F62" s="1" t="str">
        <f>Лист4!F61</f>
        <v>"СПАРК"</v>
      </c>
      <c r="G62" s="18" t="str">
        <f>Лист4!J61</f>
        <v>ООО "СПАРК"</v>
      </c>
      <c r="H62" s="1">
        <v>5401232368</v>
      </c>
      <c r="I62" s="1" t="s">
        <v>140</v>
      </c>
      <c r="J62">
        <v>105</v>
      </c>
      <c r="S62">
        <v>2</v>
      </c>
      <c r="T62" t="e">
        <f>VLOOKUP(G62,График!$C$12:$C$26,1,0)</f>
        <v>#N/A</v>
      </c>
      <c r="U62">
        <f t="shared" si="2"/>
        <v>105</v>
      </c>
    </row>
    <row r="63" spans="1:21" x14ac:dyDescent="0.25">
      <c r="A63">
        <f t="shared" si="1"/>
        <v>61</v>
      </c>
      <c r="B63" s="3">
        <v>61</v>
      </c>
      <c r="C63" s="3" t="s">
        <v>141</v>
      </c>
      <c r="D63" s="1" t="str">
        <f>Лист4!B62</f>
        <v xml:space="preserve">Акционерное общество </v>
      </c>
      <c r="E63" s="1" t="str">
        <f>Лист4!A62</f>
        <v>АО</v>
      </c>
      <c r="F63" s="1" t="str">
        <f>Лист4!F62</f>
        <v>"Сибирский институт по проектированию организации энергетического строительства "Сиборгэнергострой"</v>
      </c>
      <c r="G63" s="18" t="str">
        <f>Лист4!J62</f>
        <v>АО "Сибирский институт по проектированию организации энергетического строительства "Сиборгэнергострой"</v>
      </c>
      <c r="H63" s="3">
        <v>5407002219</v>
      </c>
      <c r="I63" s="3" t="s">
        <v>142</v>
      </c>
      <c r="J63">
        <v>106</v>
      </c>
      <c r="L63" s="10" t="str">
        <f>$M$2</f>
        <v>проставлены</v>
      </c>
      <c r="T63" t="str">
        <f>VLOOKUP(G63,График!$C$12:$C$26,1,0)</f>
        <v>АО "Сибирский институт по проектированию организации энергетического строительства "Сиборгэнергострой"</v>
      </c>
      <c r="U63">
        <f t="shared" si="2"/>
        <v>0</v>
      </c>
    </row>
    <row r="64" spans="1:21" x14ac:dyDescent="0.25">
      <c r="A64">
        <f t="shared" si="1"/>
        <v>62</v>
      </c>
      <c r="B64" s="3">
        <v>62</v>
      </c>
      <c r="C64" s="1" t="s">
        <v>143</v>
      </c>
      <c r="D64" s="1" t="str">
        <f>Лист4!B63</f>
        <v xml:space="preserve">Акционерное общество </v>
      </c>
      <c r="E64" s="1" t="str">
        <f>Лист4!A63</f>
        <v>АО</v>
      </c>
      <c r="F64" s="1" t="str">
        <f>Лист4!F63</f>
        <v>"Новосибирскэнергосбыт"</v>
      </c>
      <c r="G64" s="18" t="str">
        <f>Лист4!J63</f>
        <v>АО "Новосибирскэнергосбыт"</v>
      </c>
      <c r="H64" s="1">
        <v>5407025576</v>
      </c>
      <c r="I64" s="1" t="s">
        <v>144</v>
      </c>
      <c r="J64">
        <v>107</v>
      </c>
      <c r="K64" s="1" t="s">
        <v>26</v>
      </c>
      <c r="S64">
        <v>2</v>
      </c>
      <c r="T64" t="e">
        <f>VLOOKUP(G64,График!$C$12:$C$26,1,0)</f>
        <v>#N/A</v>
      </c>
      <c r="U64">
        <f t="shared" si="2"/>
        <v>107</v>
      </c>
    </row>
    <row r="65" spans="1:21" x14ac:dyDescent="0.25">
      <c r="A65">
        <f t="shared" si="1"/>
        <v>63</v>
      </c>
      <c r="B65" s="3">
        <v>63</v>
      </c>
      <c r="C65" s="1" t="s">
        <v>145</v>
      </c>
      <c r="D65" s="1" t="str">
        <f>Лист4!B64</f>
        <v xml:space="preserve">Акционерное общество </v>
      </c>
      <c r="E65" s="1" t="str">
        <f>Лист4!A64</f>
        <v>АО</v>
      </c>
      <c r="F65" s="1" t="str">
        <f>Лист4!F64</f>
        <v>"Тывасвязьинформ"</v>
      </c>
      <c r="G65" s="18" t="str">
        <f>Лист4!J64</f>
        <v>АО "Тывасвязьинформ"</v>
      </c>
      <c r="H65" s="1">
        <v>1701034426</v>
      </c>
      <c r="I65" s="1" t="s">
        <v>146</v>
      </c>
      <c r="J65">
        <v>108</v>
      </c>
      <c r="S65">
        <v>2</v>
      </c>
      <c r="T65" t="e">
        <f>VLOOKUP(G65,График!$C$12:$C$26,1,0)</f>
        <v>#N/A</v>
      </c>
      <c r="U65">
        <f t="shared" si="2"/>
        <v>108</v>
      </c>
    </row>
    <row r="66" spans="1:21" x14ac:dyDescent="0.25">
      <c r="A66">
        <f t="shared" si="1"/>
        <v>64</v>
      </c>
      <c r="B66" s="3">
        <v>64</v>
      </c>
      <c r="C66" s="1" t="s">
        <v>147</v>
      </c>
      <c r="D66" s="1" t="str">
        <f>Лист4!B65</f>
        <v xml:space="preserve">Производственный кооператив </v>
      </c>
      <c r="E66" s="1" t="str">
        <f>Лист4!A65</f>
        <v>ПК</v>
      </c>
      <c r="F66" s="1" t="str">
        <f>Лист4!F65</f>
        <v>по строительству и ремонту "Кедр"</v>
      </c>
      <c r="G66" s="18" t="str">
        <f>Лист4!J65</f>
        <v>ПК по строительству и ремонту "Кедр"</v>
      </c>
      <c r="H66" s="1">
        <v>5401105578</v>
      </c>
      <c r="I66" s="1" t="s">
        <v>148</v>
      </c>
      <c r="J66">
        <v>109</v>
      </c>
      <c r="S66">
        <v>2</v>
      </c>
      <c r="T66" t="e">
        <f>VLOOKUP(G66,График!$C$12:$C$26,1,0)</f>
        <v>#N/A</v>
      </c>
      <c r="U66">
        <f t="shared" si="2"/>
        <v>109</v>
      </c>
    </row>
    <row r="67" spans="1:21" x14ac:dyDescent="0.25">
      <c r="A67">
        <f t="shared" si="1"/>
        <v>65</v>
      </c>
      <c r="B67" s="3">
        <v>65</v>
      </c>
      <c r="C67" s="1" t="s">
        <v>149</v>
      </c>
      <c r="D67" s="1" t="str">
        <f>Лист4!B66</f>
        <v xml:space="preserve">Общество с ограниченной ответственностью </v>
      </c>
      <c r="E67" s="1" t="str">
        <f>Лист4!A66</f>
        <v>ООО</v>
      </c>
      <c r="F67" s="1" t="str">
        <f>Лист4!F66</f>
        <v>"АПМ-2002"</v>
      </c>
      <c r="G67" s="18" t="str">
        <f>Лист4!J66</f>
        <v>ООО "АПМ-2002"</v>
      </c>
      <c r="H67" s="1">
        <v>5405239639</v>
      </c>
      <c r="I67" s="1" t="s">
        <v>297</v>
      </c>
      <c r="J67">
        <v>110</v>
      </c>
      <c r="K67" t="s">
        <v>26</v>
      </c>
      <c r="S67">
        <v>2</v>
      </c>
      <c r="T67" t="e">
        <f>VLOOKUP(G67,График!$C$12:$C$26,1,0)</f>
        <v>#N/A</v>
      </c>
      <c r="U67">
        <f t="shared" si="2"/>
        <v>110</v>
      </c>
    </row>
    <row r="68" spans="1:21" x14ac:dyDescent="0.25">
      <c r="A68">
        <f t="shared" si="1"/>
        <v>66</v>
      </c>
      <c r="B68" s="3">
        <v>66</v>
      </c>
      <c r="C68" s="3" t="s">
        <v>150</v>
      </c>
      <c r="D68" s="1" t="str">
        <f>Лист4!B67</f>
        <v xml:space="preserve">Общество с ограниченной ответственностью </v>
      </c>
      <c r="E68" s="1" t="str">
        <f>Лист4!A67</f>
        <v>ООО</v>
      </c>
      <c r="F68" s="1" t="str">
        <f>Лист4!F67</f>
        <v>"Проектные Технологии"</v>
      </c>
      <c r="G68" s="18" t="str">
        <f>Лист4!J67</f>
        <v>ООО "Проектные Технологии"</v>
      </c>
      <c r="H68" s="3">
        <v>5405356660</v>
      </c>
      <c r="I68" s="3" t="s">
        <v>151</v>
      </c>
      <c r="J68">
        <v>111</v>
      </c>
      <c r="L68" s="10" t="str">
        <f>$M$2</f>
        <v>проставлены</v>
      </c>
      <c r="T68" t="str">
        <f>VLOOKUP(G68,График!$C$12:$C$26,1,0)</f>
        <v>ООО "Проектные Технологии"</v>
      </c>
      <c r="U68">
        <f t="shared" si="2"/>
        <v>0</v>
      </c>
    </row>
    <row r="69" spans="1:21" x14ac:dyDescent="0.25">
      <c r="A69">
        <f t="shared" ref="A69:A132" si="3">A68+1</f>
        <v>67</v>
      </c>
      <c r="B69" s="3">
        <v>67</v>
      </c>
      <c r="C69" s="1" t="s">
        <v>152</v>
      </c>
      <c r="D69" s="1" t="str">
        <f>Лист4!B68</f>
        <v xml:space="preserve">Общество с ограниченной ответственностью </v>
      </c>
      <c r="E69" s="1" t="str">
        <f>Лист4!A68</f>
        <v>ООО</v>
      </c>
      <c r="F69" s="1" t="str">
        <f>Лист4!F68</f>
        <v>"Энергосервисная компания"</v>
      </c>
      <c r="G69" s="18" t="str">
        <f>Лист4!J68</f>
        <v>ООО "Энергосервисная компания"</v>
      </c>
      <c r="H69" s="1">
        <v>5401267177</v>
      </c>
      <c r="I69" s="1" t="s">
        <v>153</v>
      </c>
      <c r="J69">
        <v>112</v>
      </c>
      <c r="S69">
        <v>2</v>
      </c>
      <c r="T69" t="e">
        <f>VLOOKUP(G69,График!$C$12:$C$26,1,0)</f>
        <v>#N/A</v>
      </c>
      <c r="U69">
        <f t="shared" si="2"/>
        <v>112</v>
      </c>
    </row>
    <row r="70" spans="1:21" x14ac:dyDescent="0.25">
      <c r="A70">
        <f t="shared" si="3"/>
        <v>68</v>
      </c>
      <c r="B70" s="3">
        <v>68</v>
      </c>
      <c r="C70" s="1" t="s">
        <v>154</v>
      </c>
      <c r="D70" s="1" t="str">
        <f>Лист4!B69</f>
        <v xml:space="preserve">Общество с ограниченной ответственностью </v>
      </c>
      <c r="E70" s="1" t="str">
        <f>Лист4!A69</f>
        <v>ООО</v>
      </c>
      <c r="F70" s="1" t="str">
        <f>Лист4!F69</f>
        <v>"Сибирские Отопительные Технологии"</v>
      </c>
      <c r="G70" s="18" t="str">
        <f>Лист4!J69</f>
        <v>ООО "Сибирские Отопительные Технологии"</v>
      </c>
      <c r="H70" s="1">
        <v>5402488228</v>
      </c>
      <c r="I70" s="1" t="s">
        <v>298</v>
      </c>
      <c r="J70">
        <v>113</v>
      </c>
      <c r="K70" t="s">
        <v>26</v>
      </c>
      <c r="S70">
        <v>2</v>
      </c>
      <c r="T70" t="e">
        <f>VLOOKUP(G70,График!$C$12:$C$26,1,0)</f>
        <v>#N/A</v>
      </c>
      <c r="U70">
        <f t="shared" si="2"/>
        <v>113</v>
      </c>
    </row>
    <row r="71" spans="1:21" x14ac:dyDescent="0.25">
      <c r="A71">
        <f t="shared" si="3"/>
        <v>69</v>
      </c>
      <c r="B71" s="3">
        <v>69</v>
      </c>
      <c r="C71" s="1" t="s">
        <v>155</v>
      </c>
      <c r="D71" s="1" t="str">
        <f>Лист4!B70</f>
        <v xml:space="preserve">Общество с ограниченной ответственностью </v>
      </c>
      <c r="E71" s="1" t="str">
        <f>Лист4!A70</f>
        <v>ООО</v>
      </c>
      <c r="F71" s="1" t="str">
        <f>Лист4!F70</f>
        <v>"АКС"</v>
      </c>
      <c r="G71" s="18" t="str">
        <f>Лист4!J70</f>
        <v>ООО "АКС"</v>
      </c>
      <c r="H71" s="1">
        <v>5406506132</v>
      </c>
      <c r="I71" s="1" t="s">
        <v>299</v>
      </c>
      <c r="J71">
        <v>114</v>
      </c>
      <c r="K71" t="s">
        <v>26</v>
      </c>
      <c r="S71">
        <v>2</v>
      </c>
      <c r="T71" t="e">
        <f>VLOOKUP(G71,График!$C$12:$C$26,1,0)</f>
        <v>#N/A</v>
      </c>
      <c r="U71">
        <f t="shared" si="2"/>
        <v>114</v>
      </c>
    </row>
    <row r="72" spans="1:21" x14ac:dyDescent="0.25">
      <c r="A72">
        <f t="shared" si="3"/>
        <v>70</v>
      </c>
      <c r="B72" s="3">
        <v>70</v>
      </c>
      <c r="C72" s="1" t="s">
        <v>156</v>
      </c>
      <c r="D72" s="1" t="str">
        <f>Лист4!B71</f>
        <v xml:space="preserve">Общество с ограниченной ответственностью </v>
      </c>
      <c r="E72" s="1" t="str">
        <f>Лист4!A71</f>
        <v>ООО</v>
      </c>
      <c r="F72" s="1" t="str">
        <f>Лист4!F71</f>
        <v>"Архитектура"</v>
      </c>
      <c r="G72" s="18" t="str">
        <f>Лист4!J71</f>
        <v>ООО "Архитектура"</v>
      </c>
      <c r="H72" s="1">
        <v>5434111295</v>
      </c>
      <c r="I72" s="1" t="s">
        <v>157</v>
      </c>
      <c r="J72">
        <v>115</v>
      </c>
      <c r="S72">
        <v>2</v>
      </c>
      <c r="T72" t="e">
        <f>VLOOKUP(G72,График!$C$12:$C$26,1,0)</f>
        <v>#N/A</v>
      </c>
      <c r="U72">
        <f t="shared" si="2"/>
        <v>115</v>
      </c>
    </row>
    <row r="73" spans="1:21" x14ac:dyDescent="0.25">
      <c r="A73">
        <f t="shared" si="3"/>
        <v>71</v>
      </c>
      <c r="B73" s="3">
        <v>71</v>
      </c>
      <c r="C73" s="1" t="s">
        <v>158</v>
      </c>
      <c r="D73" s="1" t="str">
        <f>Лист4!B72</f>
        <v xml:space="preserve">Закрытое акционерное общество </v>
      </c>
      <c r="E73" s="1" t="str">
        <f>Лист4!A72</f>
        <v>ЗАО</v>
      </c>
      <c r="F73" s="1" t="str">
        <f>Лист4!F72</f>
        <v>Ремонтно-строительное управление №5 "Новосибирскгражданстрой"</v>
      </c>
      <c r="G73" s="18" t="str">
        <f>Лист4!J72</f>
        <v>ЗАО Ремонтно-строительное управление №5 "Новосибирскгражданстрой"</v>
      </c>
      <c r="H73" s="1">
        <v>5405116154</v>
      </c>
      <c r="I73" s="1" t="s">
        <v>159</v>
      </c>
      <c r="J73">
        <v>116</v>
      </c>
      <c r="S73">
        <v>2</v>
      </c>
      <c r="T73" t="e">
        <f>VLOOKUP(G73,График!$C$12:$C$26,1,0)</f>
        <v>#N/A</v>
      </c>
      <c r="U73">
        <f t="shared" si="2"/>
        <v>116</v>
      </c>
    </row>
    <row r="74" spans="1:21" x14ac:dyDescent="0.25">
      <c r="A74">
        <f t="shared" si="3"/>
        <v>72</v>
      </c>
      <c r="B74" s="3">
        <v>72</v>
      </c>
      <c r="C74" s="1" t="s">
        <v>160</v>
      </c>
      <c r="D74" s="1" t="str">
        <f>Лист4!B73</f>
        <v xml:space="preserve">Общество с ограниченной ответственностью </v>
      </c>
      <c r="E74" s="1" t="str">
        <f>Лист4!A73</f>
        <v>ООО</v>
      </c>
      <c r="F74" s="1" t="str">
        <f>Лист4!F73</f>
        <v>Инжиниринговая Компания "ТЕХНОКОМПЛЕКТ"</v>
      </c>
      <c r="G74" s="18" t="str">
        <f>Лист4!J73</f>
        <v>ООО Инжиниринговая Компания "ТЕХНОКОМПЛЕКТ"</v>
      </c>
      <c r="H74" s="1">
        <v>5405009628</v>
      </c>
      <c r="I74" s="1" t="s">
        <v>161</v>
      </c>
      <c r="J74">
        <v>117</v>
      </c>
      <c r="S74">
        <v>2</v>
      </c>
      <c r="T74" t="e">
        <f>VLOOKUP(G74,График!$C$12:$C$26,1,0)</f>
        <v>#N/A</v>
      </c>
      <c r="U74">
        <f t="shared" si="2"/>
        <v>117</v>
      </c>
    </row>
    <row r="75" spans="1:21" x14ac:dyDescent="0.25">
      <c r="A75">
        <f t="shared" si="3"/>
        <v>73</v>
      </c>
      <c r="B75" s="3">
        <v>73</v>
      </c>
      <c r="C75" s="1" t="s">
        <v>162</v>
      </c>
      <c r="D75" s="1" t="str">
        <f>Лист4!B74</f>
        <v xml:space="preserve">Общество с ограниченной ответственностью </v>
      </c>
      <c r="E75" s="1" t="str">
        <f>Лист4!A74</f>
        <v>ООО</v>
      </c>
      <c r="F75" s="1" t="str">
        <f>Лист4!F74</f>
        <v>"СПЕЦИАЛИЗИРОВАННЫЙ ЗАСТРОЙЩИК ДСК КПД-Газстрой"</v>
      </c>
      <c r="G75" s="18" t="str">
        <f>Лист4!J74</f>
        <v>ООО "СПЕЦИАЛИЗИРОВАННЫЙ ЗАСТРОЙЩИК ДСК КПД-Газстрой"</v>
      </c>
      <c r="H75" s="1">
        <v>5410045452</v>
      </c>
      <c r="I75" s="1" t="s">
        <v>163</v>
      </c>
      <c r="J75">
        <v>119</v>
      </c>
      <c r="S75">
        <v>2</v>
      </c>
      <c r="T75" t="e">
        <f>VLOOKUP(G75,График!$C$12:$C$26,1,0)</f>
        <v>#N/A</v>
      </c>
      <c r="U75">
        <f t="shared" si="2"/>
        <v>119</v>
      </c>
    </row>
    <row r="76" spans="1:21" x14ac:dyDescent="0.25">
      <c r="A76">
        <f t="shared" si="3"/>
        <v>74</v>
      </c>
      <c r="B76" s="3">
        <v>74</v>
      </c>
      <c r="C76" s="3" t="s">
        <v>164</v>
      </c>
      <c r="D76" s="1" t="str">
        <f>Лист4!B75</f>
        <v xml:space="preserve">Общество с ограниченной ответственностью </v>
      </c>
      <c r="E76" s="1" t="str">
        <f>Лист4!A75</f>
        <v>ООО</v>
      </c>
      <c r="F76" s="1" t="str">
        <f>Лист4!F75</f>
        <v>Научно-Производственное Объединение "Цифровые регуляторы"</v>
      </c>
      <c r="G76" s="18" t="str">
        <f>Лист4!J75</f>
        <v>ООО Научно-Производственное Объединение "Цифровые регуляторы"</v>
      </c>
      <c r="H76" s="3">
        <v>5402474031</v>
      </c>
      <c r="I76" s="3" t="s">
        <v>165</v>
      </c>
      <c r="J76">
        <v>120</v>
      </c>
      <c r="L76" s="10" t="str">
        <f>$M$2</f>
        <v>проставлены</v>
      </c>
      <c r="T76" t="e">
        <f>VLOOKUP(G76,График!$C$12:$C$26,1,0)</f>
        <v>#N/A</v>
      </c>
      <c r="U76">
        <f t="shared" si="2"/>
        <v>0</v>
      </c>
    </row>
    <row r="77" spans="1:21" x14ac:dyDescent="0.25">
      <c r="A77">
        <f t="shared" si="3"/>
        <v>75</v>
      </c>
      <c r="B77" s="3">
        <v>75</v>
      </c>
      <c r="C77" s="3" t="s">
        <v>166</v>
      </c>
      <c r="D77" s="1" t="str">
        <f>Лист4!B76</f>
        <v xml:space="preserve">Общество с ограниченной ответственностью </v>
      </c>
      <c r="E77" s="1" t="str">
        <f>Лист4!A76</f>
        <v>ООО</v>
      </c>
      <c r="F77" s="1" t="str">
        <f>Лист4!F76</f>
        <v>научно-производственная фирма "Гранч"</v>
      </c>
      <c r="G77" s="18" t="str">
        <f>Лист4!J76</f>
        <v>ООО научно-производственная фирма "Гранч"</v>
      </c>
      <c r="H77" s="3">
        <v>5407125838</v>
      </c>
      <c r="I77" s="3" t="s">
        <v>167</v>
      </c>
      <c r="J77">
        <v>121</v>
      </c>
      <c r="L77" s="10" t="str">
        <f>$M$2</f>
        <v>проставлены</v>
      </c>
      <c r="T77" t="e">
        <f>VLOOKUP(G77,График!$C$12:$C$26,1,0)</f>
        <v>#N/A</v>
      </c>
      <c r="U77">
        <f t="shared" si="2"/>
        <v>0</v>
      </c>
    </row>
    <row r="78" spans="1:21" x14ac:dyDescent="0.25">
      <c r="A78">
        <f t="shared" si="3"/>
        <v>76</v>
      </c>
      <c r="B78" s="3">
        <v>76</v>
      </c>
      <c r="C78" s="1" t="s">
        <v>168</v>
      </c>
      <c r="D78" s="1" t="str">
        <f>Лист4!B77</f>
        <v xml:space="preserve">Общество с ограниченной ответственностью </v>
      </c>
      <c r="E78" s="1" t="str">
        <f>Лист4!A77</f>
        <v>ООО</v>
      </c>
      <c r="F78" s="1" t="str">
        <f>Лист4!F77</f>
        <v>"Цоколь"</v>
      </c>
      <c r="G78" s="18" t="str">
        <f>Лист4!J77</f>
        <v>ООО "Цоколь"</v>
      </c>
      <c r="H78" s="1">
        <v>2225141100</v>
      </c>
      <c r="I78" s="1" t="s">
        <v>169</v>
      </c>
      <c r="J78">
        <v>122</v>
      </c>
      <c r="S78">
        <v>2</v>
      </c>
      <c r="T78" t="e">
        <f>VLOOKUP(G78,График!$C$12:$C$26,1,0)</f>
        <v>#N/A</v>
      </c>
      <c r="U78">
        <f t="shared" si="2"/>
        <v>122</v>
      </c>
    </row>
    <row r="79" spans="1:21" x14ac:dyDescent="0.25">
      <c r="A79">
        <f t="shared" si="3"/>
        <v>77</v>
      </c>
      <c r="B79" s="3">
        <v>77</v>
      </c>
      <c r="C79" s="1" t="s">
        <v>170</v>
      </c>
      <c r="D79" s="1" t="str">
        <f>Лист4!B78</f>
        <v xml:space="preserve">Общество с ограниченной ответственностью </v>
      </c>
      <c r="E79" s="1" t="str">
        <f>Лист4!A78</f>
        <v>ООО</v>
      </c>
      <c r="F79" s="1" t="str">
        <f>Лист4!F78</f>
        <v>"СибПроектСервис"</v>
      </c>
      <c r="G79" s="18" t="str">
        <f>Лист4!J78</f>
        <v>ООО "СибПроектСервис"</v>
      </c>
      <c r="H79" s="1">
        <v>5403188749</v>
      </c>
      <c r="I79" s="1" t="s">
        <v>171</v>
      </c>
      <c r="J79">
        <v>123</v>
      </c>
      <c r="S79">
        <v>2</v>
      </c>
      <c r="T79" t="e">
        <f>VLOOKUP(G79,График!$C$12:$C$26,1,0)</f>
        <v>#N/A</v>
      </c>
      <c r="U79">
        <f t="shared" si="2"/>
        <v>123</v>
      </c>
    </row>
    <row r="80" spans="1:21" x14ac:dyDescent="0.25">
      <c r="A80">
        <f t="shared" si="3"/>
        <v>78</v>
      </c>
      <c r="B80" s="3">
        <v>78</v>
      </c>
      <c r="C80" s="1" t="s">
        <v>172</v>
      </c>
      <c r="D80" s="1" t="str">
        <f>Лист4!B79</f>
        <v xml:space="preserve">Общество с ограниченной ответственностью </v>
      </c>
      <c r="E80" s="1" t="str">
        <f>Лист4!A79</f>
        <v>ООО</v>
      </c>
      <c r="F80" s="1" t="str">
        <f>Лист4!F79</f>
        <v>"Архитектурно-планировочная мастерская - 5"</v>
      </c>
      <c r="G80" s="18" t="str">
        <f>Лист4!J79</f>
        <v>ООО "Архитектурно-планировочная мастерская - 5"</v>
      </c>
      <c r="H80" s="1">
        <v>5402479551</v>
      </c>
      <c r="I80" s="1" t="s">
        <v>173</v>
      </c>
      <c r="J80">
        <v>124</v>
      </c>
      <c r="S80">
        <v>2</v>
      </c>
      <c r="T80" t="e">
        <f>VLOOKUP(G80,График!$C$12:$C$26,1,0)</f>
        <v>#N/A</v>
      </c>
      <c r="U80">
        <f t="shared" si="2"/>
        <v>124</v>
      </c>
    </row>
    <row r="81" spans="1:21" x14ac:dyDescent="0.25">
      <c r="A81">
        <f t="shared" si="3"/>
        <v>79</v>
      </c>
      <c r="B81" s="3">
        <v>79</v>
      </c>
      <c r="C81" s="3" t="s">
        <v>174</v>
      </c>
      <c r="D81" s="1" t="str">
        <f>Лист4!B80</f>
        <v xml:space="preserve">Общество с ограниченной ответственностью </v>
      </c>
      <c r="E81" s="1" t="str">
        <f>Лист4!A80</f>
        <v>ООО</v>
      </c>
      <c r="F81" s="1" t="str">
        <f>Лист4!F80</f>
        <v>"Проектное Бюро - Сибинвестстрой"</v>
      </c>
      <c r="G81" s="18" t="str">
        <f>Лист4!J80</f>
        <v>ООО "Проектное Бюро - Сибинвестстрой"</v>
      </c>
      <c r="H81" s="3">
        <v>5402576435</v>
      </c>
      <c r="I81" s="3" t="s">
        <v>175</v>
      </c>
      <c r="J81">
        <v>125</v>
      </c>
      <c r="L81" s="10" t="str">
        <f>$M$2</f>
        <v>проставлены</v>
      </c>
      <c r="T81" t="e">
        <f>VLOOKUP(G81,График!$C$12:$C$26,1,0)</f>
        <v>#N/A</v>
      </c>
      <c r="U81">
        <f t="shared" si="2"/>
        <v>0</v>
      </c>
    </row>
    <row r="82" spans="1:21" x14ac:dyDescent="0.25">
      <c r="A82">
        <f t="shared" si="3"/>
        <v>80</v>
      </c>
      <c r="B82" s="3">
        <v>80</v>
      </c>
      <c r="C82" s="1" t="s">
        <v>176</v>
      </c>
      <c r="D82" s="1" t="str">
        <f>Лист4!B81</f>
        <v xml:space="preserve">Общество с ограниченной ответственностью </v>
      </c>
      <c r="E82" s="1" t="str">
        <f>Лист4!A81</f>
        <v>ООО</v>
      </c>
      <c r="F82" s="1" t="str">
        <f>Лист4!F81</f>
        <v>Научно-производственная фирма «Электросервис»</v>
      </c>
      <c r="G82" s="18" t="str">
        <f>Лист4!J81</f>
        <v>ООО Научно-производственная фирма «Электросервис»</v>
      </c>
      <c r="H82" s="1">
        <v>5407215143</v>
      </c>
      <c r="I82" s="1" t="s">
        <v>177</v>
      </c>
      <c r="J82">
        <v>126</v>
      </c>
      <c r="S82">
        <v>2</v>
      </c>
      <c r="T82" t="e">
        <f>VLOOKUP(G82,График!$C$12:$C$26,1,0)</f>
        <v>#N/A</v>
      </c>
      <c r="U82">
        <f t="shared" si="2"/>
        <v>126</v>
      </c>
    </row>
    <row r="83" spans="1:21" x14ac:dyDescent="0.25">
      <c r="A83">
        <f t="shared" si="3"/>
        <v>81</v>
      </c>
      <c r="B83" s="3">
        <v>81</v>
      </c>
      <c r="C83" s="1" t="s">
        <v>178</v>
      </c>
      <c r="D83" s="1" t="str">
        <f>Лист4!B82</f>
        <v xml:space="preserve">Общество с ограниченной ответственностью </v>
      </c>
      <c r="E83" s="1" t="str">
        <f>Лист4!A82</f>
        <v>ООО</v>
      </c>
      <c r="F83" s="1" t="str">
        <f>Лист4!F82</f>
        <v>"Кингспан"</v>
      </c>
      <c r="G83" s="18" t="str">
        <f>Лист4!J82</f>
        <v>ООО "Кингспан"</v>
      </c>
      <c r="H83" s="1">
        <v>4705033556</v>
      </c>
      <c r="I83" s="1" t="s">
        <v>179</v>
      </c>
      <c r="J83">
        <v>127</v>
      </c>
      <c r="S83">
        <v>2</v>
      </c>
      <c r="T83" t="e">
        <f>VLOOKUP(G83,График!$C$12:$C$26,1,0)</f>
        <v>#N/A</v>
      </c>
      <c r="U83">
        <f t="shared" si="2"/>
        <v>127</v>
      </c>
    </row>
    <row r="84" spans="1:21" x14ac:dyDescent="0.25">
      <c r="A84">
        <f t="shared" si="3"/>
        <v>82</v>
      </c>
      <c r="B84" s="3">
        <v>82</v>
      </c>
      <c r="C84" s="1" t="s">
        <v>180</v>
      </c>
      <c r="D84" s="1" t="str">
        <f>Лист4!B83</f>
        <v xml:space="preserve">Общество с ограниченной ответственностью </v>
      </c>
      <c r="E84" s="1" t="str">
        <f>Лист4!A83</f>
        <v>ООО</v>
      </c>
      <c r="F84" s="1" t="str">
        <f>Лист4!F83</f>
        <v>"Сибирские Фасады"</v>
      </c>
      <c r="G84" s="18" t="str">
        <f>Лист4!J83</f>
        <v>ООО "Сибирские Фасады"</v>
      </c>
      <c r="H84" s="1">
        <v>5406712167</v>
      </c>
      <c r="I84" s="1" t="s">
        <v>181</v>
      </c>
      <c r="J84">
        <v>128</v>
      </c>
      <c r="S84">
        <v>2</v>
      </c>
      <c r="T84" t="e">
        <f>VLOOKUP(G84,График!$C$12:$C$26,1,0)</f>
        <v>#N/A</v>
      </c>
      <c r="U84">
        <f t="shared" si="2"/>
        <v>128</v>
      </c>
    </row>
    <row r="85" spans="1:21" x14ac:dyDescent="0.25">
      <c r="A85">
        <f t="shared" si="3"/>
        <v>83</v>
      </c>
      <c r="B85" s="3">
        <v>83</v>
      </c>
      <c r="C85" s="1" t="s">
        <v>182</v>
      </c>
      <c r="D85" s="1" t="str">
        <f>Лист4!B84</f>
        <v xml:space="preserve">Федеральное государственное бюджетное образовательное учреждение высшего образования </v>
      </c>
      <c r="E85" s="1" t="str">
        <f>Лист4!A84</f>
        <v>ФГБОУ</v>
      </c>
      <c r="F85" s="1" t="str">
        <f>Лист4!F84</f>
        <v>"Новосибирский государственный университет архитектуры, дизайна и искусств имени А.Д. Крячкова"</v>
      </c>
      <c r="G85" s="18" t="str">
        <f>Лист4!J84</f>
        <v>ФГБОУ "Новосибирский государственный университет архитектуры, дизайна и искусств имени А.Д. Крячкова"</v>
      </c>
      <c r="H85" s="1">
        <v>5406108519</v>
      </c>
      <c r="I85" s="1" t="s">
        <v>183</v>
      </c>
      <c r="J85">
        <v>129</v>
      </c>
      <c r="S85">
        <v>2</v>
      </c>
      <c r="T85" t="e">
        <f>VLOOKUP(G85,График!$C$12:$C$26,1,0)</f>
        <v>#N/A</v>
      </c>
      <c r="U85">
        <f t="shared" si="2"/>
        <v>129</v>
      </c>
    </row>
    <row r="86" spans="1:21" x14ac:dyDescent="0.25">
      <c r="A86">
        <f t="shared" si="3"/>
        <v>84</v>
      </c>
      <c r="B86" s="3">
        <v>84</v>
      </c>
      <c r="C86" s="1" t="s">
        <v>184</v>
      </c>
      <c r="D86" s="1" t="str">
        <f>Лист4!B85</f>
        <v xml:space="preserve">Общество с ограниченной ответственностью </v>
      </c>
      <c r="E86" s="1" t="str">
        <f>Лист4!A85</f>
        <v>ООО</v>
      </c>
      <c r="F86" s="1" t="str">
        <f>Лист4!F85</f>
        <v>"ТЕХНОЛОГИЯ-ПРОЕКТ"</v>
      </c>
      <c r="G86" s="18" t="str">
        <f>Лист4!J85</f>
        <v>ООО "ТЕХНОЛОГИЯ-ПРОЕКТ"</v>
      </c>
      <c r="H86" s="1">
        <v>5405954646</v>
      </c>
      <c r="I86" s="1" t="s">
        <v>185</v>
      </c>
      <c r="J86">
        <v>130</v>
      </c>
      <c r="S86">
        <v>2</v>
      </c>
      <c r="T86" t="e">
        <f>VLOOKUP(G86,График!$C$12:$C$26,1,0)</f>
        <v>#N/A</v>
      </c>
      <c r="U86">
        <f t="shared" si="2"/>
        <v>130</v>
      </c>
    </row>
    <row r="87" spans="1:21" x14ac:dyDescent="0.25">
      <c r="A87">
        <f t="shared" si="3"/>
        <v>85</v>
      </c>
      <c r="B87" s="3">
        <v>85</v>
      </c>
      <c r="C87" s="1" t="s">
        <v>186</v>
      </c>
      <c r="D87" s="1" t="str">
        <f>Лист4!B86</f>
        <v xml:space="preserve">Общество с ограниченной ответственностью </v>
      </c>
      <c r="E87" s="1" t="str">
        <f>Лист4!A86</f>
        <v>ООО</v>
      </c>
      <c r="F87" s="1" t="str">
        <f>Лист4!F86</f>
        <v>"Строительно-Экспертное Бюро"</v>
      </c>
      <c r="G87" s="18" t="str">
        <f>Лист4!J86</f>
        <v>ООО "Строительно-Экспертное Бюро"</v>
      </c>
      <c r="H87" s="1">
        <v>5404161010</v>
      </c>
      <c r="I87" s="1" t="s">
        <v>187</v>
      </c>
      <c r="J87">
        <v>131</v>
      </c>
      <c r="S87">
        <v>2</v>
      </c>
      <c r="T87" t="e">
        <f>VLOOKUP(G87,График!$C$12:$C$26,1,0)</f>
        <v>#N/A</v>
      </c>
      <c r="U87">
        <f t="shared" si="2"/>
        <v>131</v>
      </c>
    </row>
    <row r="88" spans="1:21" x14ac:dyDescent="0.25">
      <c r="A88">
        <f t="shared" si="3"/>
        <v>86</v>
      </c>
      <c r="B88" s="3">
        <v>86</v>
      </c>
      <c r="C88" s="1" t="s">
        <v>188</v>
      </c>
      <c r="D88" s="1" t="str">
        <f>Лист4!B87</f>
        <v xml:space="preserve">Общество с ограниченной ответственностью </v>
      </c>
      <c r="E88" s="1" t="str">
        <f>Лист4!A87</f>
        <v>ООО</v>
      </c>
      <c r="F88" s="1" t="str">
        <f>Лист4!F87</f>
        <v>"Стройсибпроект"</v>
      </c>
      <c r="G88" s="18" t="str">
        <f>Лист4!J87</f>
        <v>ООО "Стройсибпроект"</v>
      </c>
      <c r="H88" s="1">
        <v>5407238052</v>
      </c>
      <c r="I88" s="1" t="s">
        <v>189</v>
      </c>
      <c r="J88">
        <v>132</v>
      </c>
      <c r="K88" s="1" t="s">
        <v>26</v>
      </c>
      <c r="S88">
        <v>2</v>
      </c>
      <c r="T88" t="e">
        <f>VLOOKUP(G88,График!$C$12:$C$26,1,0)</f>
        <v>#N/A</v>
      </c>
      <c r="U88">
        <f t="shared" ref="U88:U140" si="4">IF(S88=2,J88,0)</f>
        <v>132</v>
      </c>
    </row>
    <row r="89" spans="1:21" x14ac:dyDescent="0.25">
      <c r="A89">
        <f t="shared" si="3"/>
        <v>87</v>
      </c>
      <c r="B89" s="3">
        <v>87</v>
      </c>
      <c r="C89" s="1" t="s">
        <v>190</v>
      </c>
      <c r="D89" s="1" t="str">
        <f>Лист4!B88</f>
        <v xml:space="preserve">Ассоциация </v>
      </c>
      <c r="E89" s="1" t="str">
        <f>Лист4!A88</f>
        <v>А</v>
      </c>
      <c r="F89" s="1" t="str">
        <f>Лист4!F88</f>
        <v>Управляющая компания предприятиями "ЛАЗЕР-ХОЛДИНГ"</v>
      </c>
      <c r="G89" s="18" t="str">
        <f>Лист4!J88</f>
        <v>А Управляющая компания предприятиями "ЛАЗЕР-ХОЛДИНГ"</v>
      </c>
      <c r="H89" s="1">
        <v>5445100834</v>
      </c>
      <c r="I89" s="1" t="s">
        <v>191</v>
      </c>
      <c r="J89">
        <v>133</v>
      </c>
      <c r="S89">
        <v>2</v>
      </c>
      <c r="T89" t="e">
        <f>VLOOKUP(G89,График!$C$12:$C$26,1,0)</f>
        <v>#N/A</v>
      </c>
      <c r="U89">
        <f t="shared" si="4"/>
        <v>133</v>
      </c>
    </row>
    <row r="90" spans="1:21" x14ac:dyDescent="0.25">
      <c r="A90">
        <f t="shared" si="3"/>
        <v>88</v>
      </c>
      <c r="B90" s="3">
        <v>88</v>
      </c>
      <c r="C90" s="1" t="s">
        <v>192</v>
      </c>
      <c r="D90" s="1" t="str">
        <f>Лист4!B89</f>
        <v xml:space="preserve">Общество с ограниченной ответственностью </v>
      </c>
      <c r="E90" s="1" t="str">
        <f>Лист4!A89</f>
        <v>ООО</v>
      </c>
      <c r="F90" s="1" t="str">
        <f>Лист4!F89</f>
        <v>Архитектурная мастерская "Тектоника"</v>
      </c>
      <c r="G90" s="18" t="str">
        <f>Лист4!J89</f>
        <v>ООО Архитектурная мастерская "Тектоника"</v>
      </c>
      <c r="H90" s="1">
        <v>5405369451</v>
      </c>
      <c r="I90" s="1" t="s">
        <v>193</v>
      </c>
      <c r="J90">
        <v>134</v>
      </c>
      <c r="S90">
        <v>2</v>
      </c>
      <c r="T90" t="e">
        <f>VLOOKUP(G90,График!$C$12:$C$26,1,0)</f>
        <v>#N/A</v>
      </c>
      <c r="U90">
        <f t="shared" si="4"/>
        <v>134</v>
      </c>
    </row>
    <row r="91" spans="1:21" x14ac:dyDescent="0.25">
      <c r="A91">
        <f t="shared" si="3"/>
        <v>89</v>
      </c>
      <c r="B91" s="3">
        <v>89</v>
      </c>
      <c r="C91" s="3" t="s">
        <v>194</v>
      </c>
      <c r="D91" s="1" t="str">
        <f>Лист4!B90</f>
        <v xml:space="preserve">Общество с ограниченной ответственностью </v>
      </c>
      <c r="E91" s="1" t="str">
        <f>Лист4!A90</f>
        <v>ООО</v>
      </c>
      <c r="F91" s="1" t="str">
        <f>Лист4!F90</f>
        <v>Проектно Строительная Компания "Связьпроектсервис"</v>
      </c>
      <c r="G91" s="18" t="str">
        <f>Лист4!J90</f>
        <v>ООО Проектно Строительная Компания "Связьпроектсервис"</v>
      </c>
      <c r="H91" s="3">
        <v>5406294858</v>
      </c>
      <c r="I91" s="3" t="s">
        <v>195</v>
      </c>
      <c r="J91">
        <v>135</v>
      </c>
      <c r="L91" s="10" t="str">
        <f>$M$2</f>
        <v>проставлены</v>
      </c>
      <c r="T91" t="e">
        <f>VLOOKUP(G91,График!$C$12:$C$26,1,0)</f>
        <v>#N/A</v>
      </c>
      <c r="U91">
        <f t="shared" si="4"/>
        <v>0</v>
      </c>
    </row>
    <row r="92" spans="1:21" x14ac:dyDescent="0.25">
      <c r="A92">
        <f t="shared" si="3"/>
        <v>90</v>
      </c>
      <c r="B92" s="3">
        <v>90</v>
      </c>
      <c r="C92" s="1" t="s">
        <v>196</v>
      </c>
      <c r="D92" s="1" t="str">
        <f>Лист4!B91</f>
        <v xml:space="preserve">Общество с ограниченной ответственностью </v>
      </c>
      <c r="E92" s="1" t="str">
        <f>Лист4!A91</f>
        <v>ООО</v>
      </c>
      <c r="F92" s="1" t="str">
        <f>Лист4!F91</f>
        <v>"ДИСКУС-проект"</v>
      </c>
      <c r="G92" s="18" t="str">
        <f>Лист4!J91</f>
        <v>ООО "ДИСКУС-проект"</v>
      </c>
      <c r="H92" s="1">
        <v>5403191340</v>
      </c>
      <c r="I92" s="1" t="s">
        <v>197</v>
      </c>
      <c r="J92">
        <v>136</v>
      </c>
      <c r="S92">
        <v>2</v>
      </c>
      <c r="T92" t="e">
        <f>VLOOKUP(G92,График!$C$12:$C$26,1,0)</f>
        <v>#N/A</v>
      </c>
      <c r="U92">
        <f t="shared" si="4"/>
        <v>136</v>
      </c>
    </row>
    <row r="93" spans="1:21" x14ac:dyDescent="0.25">
      <c r="A93">
        <f t="shared" si="3"/>
        <v>91</v>
      </c>
      <c r="B93" s="3">
        <v>91</v>
      </c>
      <c r="C93" s="1" t="s">
        <v>198</v>
      </c>
      <c r="D93" s="1" t="str">
        <f>Лист4!B92</f>
        <v xml:space="preserve">Общество с ограниченной ответственностью </v>
      </c>
      <c r="E93" s="1" t="str">
        <f>Лист4!A92</f>
        <v>ООО</v>
      </c>
      <c r="F93" s="1" t="str">
        <f>Лист4!F92</f>
        <v>"Редут+"</v>
      </c>
      <c r="G93" s="18" t="str">
        <f>Лист4!J92</f>
        <v>ООО "Редут+"</v>
      </c>
      <c r="H93" s="1">
        <v>5406979812</v>
      </c>
      <c r="I93" s="1" t="s">
        <v>199</v>
      </c>
      <c r="J93">
        <v>137</v>
      </c>
      <c r="S93">
        <v>2</v>
      </c>
      <c r="T93" t="e">
        <f>VLOOKUP(G93,График!$C$12:$C$26,1,0)</f>
        <v>#N/A</v>
      </c>
      <c r="U93">
        <f t="shared" si="4"/>
        <v>137</v>
      </c>
    </row>
    <row r="94" spans="1:21" x14ac:dyDescent="0.25">
      <c r="A94">
        <f t="shared" si="3"/>
        <v>92</v>
      </c>
      <c r="B94" s="3">
        <v>92</v>
      </c>
      <c r="C94" s="1" t="s">
        <v>200</v>
      </c>
      <c r="D94" s="1" t="str">
        <f>Лист4!B93</f>
        <v xml:space="preserve">Общество с ограниченной ответственностью </v>
      </c>
      <c r="E94" s="1" t="str">
        <f>Лист4!A93</f>
        <v>ООО</v>
      </c>
      <c r="F94" s="1" t="str">
        <f>Лист4!F93</f>
        <v>"Проект-М"</v>
      </c>
      <c r="G94" s="18" t="str">
        <f>Лист4!J93</f>
        <v>ООО "Проект-М"</v>
      </c>
      <c r="H94" s="1">
        <v>5401176427</v>
      </c>
      <c r="I94" s="1" t="s">
        <v>201</v>
      </c>
      <c r="J94">
        <v>138</v>
      </c>
      <c r="S94">
        <v>2</v>
      </c>
      <c r="T94" t="e">
        <f>VLOOKUP(G94,График!$C$12:$C$26,1,0)</f>
        <v>#N/A</v>
      </c>
      <c r="U94">
        <f t="shared" si="4"/>
        <v>138</v>
      </c>
    </row>
    <row r="95" spans="1:21" x14ac:dyDescent="0.25">
      <c r="A95">
        <f t="shared" si="3"/>
        <v>93</v>
      </c>
      <c r="B95" s="3">
        <v>93</v>
      </c>
      <c r="C95" s="1" t="s">
        <v>202</v>
      </c>
      <c r="D95" s="1" t="str">
        <f>Лист4!B94</f>
        <v xml:space="preserve">Общество с ограниченной ответственностью </v>
      </c>
      <c r="E95" s="1" t="str">
        <f>Лист4!A94</f>
        <v>ООО</v>
      </c>
      <c r="F95" s="1" t="str">
        <f>Лист4!F94</f>
        <v>Проектно-монтажная группа "СибЭл"</v>
      </c>
      <c r="G95" s="18" t="str">
        <f>Лист4!J94</f>
        <v>ООО Проектно-монтажная группа "СибЭл"</v>
      </c>
      <c r="H95" s="1">
        <v>5407269727</v>
      </c>
      <c r="I95" s="1" t="s">
        <v>203</v>
      </c>
      <c r="J95">
        <v>139</v>
      </c>
      <c r="S95">
        <v>2</v>
      </c>
      <c r="T95" t="e">
        <f>VLOOKUP(G95,График!$C$12:$C$26,1,0)</f>
        <v>#N/A</v>
      </c>
      <c r="U95">
        <f t="shared" si="4"/>
        <v>139</v>
      </c>
    </row>
    <row r="96" spans="1:21" s="15" customFormat="1" x14ac:dyDescent="0.25">
      <c r="A96" s="15">
        <f t="shared" si="3"/>
        <v>94</v>
      </c>
      <c r="B96" s="3">
        <v>94</v>
      </c>
      <c r="C96" s="16" t="s">
        <v>204</v>
      </c>
      <c r="D96" s="1" t="str">
        <f>Лист4!B95</f>
        <v xml:space="preserve">Общество с ограниченной ответственностью </v>
      </c>
      <c r="E96" s="1" t="str">
        <f>Лист4!A95</f>
        <v>ООО</v>
      </c>
      <c r="F96" s="1" t="str">
        <f>Лист4!F95</f>
        <v>"Творческая мастерская Козлова"</v>
      </c>
      <c r="G96" s="18" t="str">
        <f>Лист4!J95</f>
        <v>ООО "Творческая мастерская Козлова"</v>
      </c>
      <c r="H96" s="16">
        <v>5406023544</v>
      </c>
      <c r="I96" s="16" t="s">
        <v>205</v>
      </c>
      <c r="J96">
        <v>140</v>
      </c>
      <c r="L96" s="17"/>
      <c r="S96">
        <v>2</v>
      </c>
      <c r="T96" t="e">
        <f>VLOOKUP(G96,График!$C$12:$C$26,1,0)</f>
        <v>#N/A</v>
      </c>
      <c r="U96">
        <f t="shared" si="4"/>
        <v>140</v>
      </c>
    </row>
    <row r="97" spans="1:21" x14ac:dyDescent="0.25">
      <c r="A97">
        <f t="shared" si="3"/>
        <v>95</v>
      </c>
      <c r="B97" s="3">
        <v>95</v>
      </c>
      <c r="C97" s="3" t="s">
        <v>206</v>
      </c>
      <c r="D97" s="1" t="str">
        <f>Лист4!B96</f>
        <v xml:space="preserve">Общество с ограниченной ответственностью </v>
      </c>
      <c r="E97" s="1" t="str">
        <f>Лист4!A96</f>
        <v>ООО</v>
      </c>
      <c r="F97" s="1" t="str">
        <f>Лист4!F96</f>
        <v>"ЭПОС-Инжиниринг"</v>
      </c>
      <c r="G97" s="18" t="str">
        <f>Лист4!J96</f>
        <v>ООО "ЭПОС-Инжиниринг"</v>
      </c>
      <c r="H97" s="3">
        <v>5408001634</v>
      </c>
      <c r="I97" s="3" t="s">
        <v>207</v>
      </c>
      <c r="J97">
        <v>141</v>
      </c>
      <c r="L97" s="10" t="str">
        <f>$M$2</f>
        <v>проставлены</v>
      </c>
      <c r="T97" t="e">
        <f>VLOOKUP(G97,График!$C$12:$C$26,1,0)</f>
        <v>#N/A</v>
      </c>
      <c r="U97">
        <f t="shared" si="4"/>
        <v>0</v>
      </c>
    </row>
    <row r="98" spans="1:21" x14ac:dyDescent="0.25">
      <c r="A98">
        <f t="shared" si="3"/>
        <v>96</v>
      </c>
      <c r="B98" s="3">
        <v>96</v>
      </c>
      <c r="C98" s="1" t="s">
        <v>208</v>
      </c>
      <c r="D98" s="1" t="str">
        <f>Лист4!B97</f>
        <v xml:space="preserve">Общество с ограниченной ответственностью </v>
      </c>
      <c r="E98" s="1" t="str">
        <f>Лист4!A97</f>
        <v>ООО</v>
      </c>
      <c r="F98" s="1" t="str">
        <f>Лист4!F97</f>
        <v>"Сибторгпроект"</v>
      </c>
      <c r="G98" s="18" t="str">
        <f>Лист4!J97</f>
        <v>ООО "Сибторгпроект"</v>
      </c>
      <c r="H98" s="1">
        <v>5409227000</v>
      </c>
      <c r="I98" s="1" t="s">
        <v>209</v>
      </c>
      <c r="J98">
        <v>142</v>
      </c>
      <c r="S98">
        <v>2</v>
      </c>
      <c r="T98" t="e">
        <f>VLOOKUP(G98,График!$C$12:$C$26,1,0)</f>
        <v>#N/A</v>
      </c>
      <c r="U98">
        <f t="shared" si="4"/>
        <v>142</v>
      </c>
    </row>
    <row r="99" spans="1:21" x14ac:dyDescent="0.25">
      <c r="A99">
        <f t="shared" si="3"/>
        <v>97</v>
      </c>
      <c r="B99" s="3">
        <v>97</v>
      </c>
      <c r="C99" s="1" t="s">
        <v>210</v>
      </c>
      <c r="D99" s="1" t="str">
        <f>Лист4!B98</f>
        <v xml:space="preserve">Общество с ограниченной ответственностью </v>
      </c>
      <c r="E99" s="1" t="str">
        <f>Лист4!A98</f>
        <v>ООО</v>
      </c>
      <c r="F99" s="1" t="str">
        <f>Лист4!F98</f>
        <v>"Жилкоммунпроект"</v>
      </c>
      <c r="G99" s="18" t="str">
        <f>Лист4!J98</f>
        <v>ООО "Жилкоммунпроект"</v>
      </c>
      <c r="H99" s="1">
        <v>5447107240</v>
      </c>
      <c r="I99" s="1" t="s">
        <v>211</v>
      </c>
      <c r="J99">
        <v>143</v>
      </c>
      <c r="S99">
        <v>2</v>
      </c>
      <c r="T99" t="e">
        <f>VLOOKUP(G99,График!$C$12:$C$26,1,0)</f>
        <v>#N/A</v>
      </c>
      <c r="U99">
        <f t="shared" si="4"/>
        <v>143</v>
      </c>
    </row>
    <row r="100" spans="1:21" x14ac:dyDescent="0.25">
      <c r="A100">
        <f t="shared" si="3"/>
        <v>98</v>
      </c>
      <c r="B100" s="3">
        <v>98</v>
      </c>
      <c r="C100" s="1" t="s">
        <v>212</v>
      </c>
      <c r="D100" s="1" t="str">
        <f>Лист4!B99</f>
        <v xml:space="preserve">Общество с ограниченной ответственностью </v>
      </c>
      <c r="E100" s="1" t="str">
        <f>Лист4!A99</f>
        <v>ООО</v>
      </c>
      <c r="F100" s="1" t="str">
        <f>Лист4!F99</f>
        <v>"Фирма Янтарь III ЛТД"</v>
      </c>
      <c r="G100" s="18" t="str">
        <f>Лист4!J99</f>
        <v>ООО "Фирма Янтарь III ЛТД"</v>
      </c>
      <c r="H100" s="1">
        <v>5443117261</v>
      </c>
      <c r="I100" s="1" t="s">
        <v>213</v>
      </c>
      <c r="J100">
        <v>144</v>
      </c>
      <c r="S100">
        <v>2</v>
      </c>
      <c r="T100" t="e">
        <f>VLOOKUP(G100,График!$C$12:$C$26,1,0)</f>
        <v>#N/A</v>
      </c>
      <c r="U100">
        <f t="shared" si="4"/>
        <v>144</v>
      </c>
    </row>
    <row r="101" spans="1:21" x14ac:dyDescent="0.25">
      <c r="A101">
        <f t="shared" si="3"/>
        <v>99</v>
      </c>
      <c r="B101" s="3">
        <v>99</v>
      </c>
      <c r="C101" s="1" t="s">
        <v>214</v>
      </c>
      <c r="D101" s="1" t="str">
        <f>Лист4!B100</f>
        <v xml:space="preserve">Общество с ограниченной ответственностью </v>
      </c>
      <c r="E101" s="1" t="str">
        <f>Лист4!A100</f>
        <v>ООО</v>
      </c>
      <c r="F101" s="1" t="str">
        <f>Лист4!F100</f>
        <v>"Персональная творческая мастерская архитектора Деева Н.Н."</v>
      </c>
      <c r="G101" s="18" t="str">
        <f>Лист4!J100</f>
        <v>ООО "Персональная творческая мастерская архитектора Деева Н.Н."</v>
      </c>
      <c r="H101" s="1">
        <v>5407202803</v>
      </c>
      <c r="I101" s="1" t="s">
        <v>215</v>
      </c>
      <c r="J101">
        <v>145</v>
      </c>
      <c r="K101" s="1" t="s">
        <v>26</v>
      </c>
      <c r="S101">
        <v>2</v>
      </c>
      <c r="T101" t="e">
        <f>VLOOKUP(G101,График!$C$12:$C$26,1,0)</f>
        <v>#N/A</v>
      </c>
      <c r="U101">
        <f t="shared" si="4"/>
        <v>145</v>
      </c>
    </row>
    <row r="102" spans="1:21" x14ac:dyDescent="0.25">
      <c r="A102">
        <f t="shared" si="3"/>
        <v>100</v>
      </c>
      <c r="B102" s="3">
        <v>100</v>
      </c>
      <c r="C102" s="1" t="s">
        <v>216</v>
      </c>
      <c r="D102" s="1" t="str">
        <f>Лист4!B101</f>
        <v xml:space="preserve">Общество с ограниченной ответственностью </v>
      </c>
      <c r="E102" s="1" t="str">
        <f>Лист4!A101</f>
        <v>ООО</v>
      </c>
      <c r="F102" s="1" t="str">
        <f>Лист4!F101</f>
        <v>"Промжилпроект"</v>
      </c>
      <c r="G102" s="18" t="str">
        <f>Лист4!J101</f>
        <v>ООО "Промжилпроект"</v>
      </c>
      <c r="H102" s="1">
        <v>5407034796</v>
      </c>
      <c r="I102" s="1" t="s">
        <v>217</v>
      </c>
      <c r="J102">
        <v>146</v>
      </c>
      <c r="S102">
        <v>2</v>
      </c>
      <c r="T102" t="e">
        <f>VLOOKUP(G102,График!$C$12:$C$26,1,0)</f>
        <v>#N/A</v>
      </c>
      <c r="U102">
        <f t="shared" si="4"/>
        <v>146</v>
      </c>
    </row>
    <row r="103" spans="1:21" x14ac:dyDescent="0.25">
      <c r="A103">
        <f t="shared" si="3"/>
        <v>101</v>
      </c>
      <c r="B103" s="3">
        <v>101</v>
      </c>
      <c r="C103" s="1" t="s">
        <v>218</v>
      </c>
      <c r="D103" s="1" t="str">
        <f>Лист4!B102</f>
        <v xml:space="preserve">Общество с ограниченной ответственностью </v>
      </c>
      <c r="E103" s="1" t="str">
        <f>Лист4!A102</f>
        <v>ООО</v>
      </c>
      <c r="F103" s="1" t="str">
        <f>Лист4!F102</f>
        <v>"АПМ Фефелова ВВ"</v>
      </c>
      <c r="G103" s="18" t="str">
        <f>Лист4!J102</f>
        <v>ООО "АПМ Фефелова ВВ"</v>
      </c>
      <c r="H103" s="1">
        <v>5402170308</v>
      </c>
      <c r="I103" s="1" t="s">
        <v>219</v>
      </c>
      <c r="J103">
        <v>147</v>
      </c>
      <c r="S103">
        <v>2</v>
      </c>
      <c r="T103" t="e">
        <f>VLOOKUP(G103,График!$C$12:$C$26,1,0)</f>
        <v>#N/A</v>
      </c>
      <c r="U103">
        <f t="shared" si="4"/>
        <v>147</v>
      </c>
    </row>
    <row r="104" spans="1:21" x14ac:dyDescent="0.25">
      <c r="A104">
        <f t="shared" si="3"/>
        <v>102</v>
      </c>
      <c r="B104" s="3">
        <v>102</v>
      </c>
      <c r="C104" s="1" t="s">
        <v>220</v>
      </c>
      <c r="D104" s="1" t="str">
        <f>Лист4!B103</f>
        <v xml:space="preserve">Общество с ограниченной ответственностью </v>
      </c>
      <c r="E104" s="1" t="str">
        <f>Лист4!A103</f>
        <v>ООО</v>
      </c>
      <c r="F104" s="1" t="str">
        <f>Лист4!F103</f>
        <v>"ГенИнжПроект"</v>
      </c>
      <c r="G104" s="18" t="str">
        <f>Лист4!J103</f>
        <v>ООО "ГенИнжПроект"</v>
      </c>
      <c r="H104" s="1">
        <v>5406253690</v>
      </c>
      <c r="I104" s="1" t="s">
        <v>221</v>
      </c>
      <c r="J104">
        <v>148</v>
      </c>
      <c r="S104">
        <v>2</v>
      </c>
      <c r="T104" t="e">
        <f>VLOOKUP(G104,График!$C$12:$C$26,1,0)</f>
        <v>#N/A</v>
      </c>
      <c r="U104">
        <f t="shared" si="4"/>
        <v>148</v>
      </c>
    </row>
    <row r="105" spans="1:21" x14ac:dyDescent="0.25">
      <c r="A105">
        <f t="shared" si="3"/>
        <v>103</v>
      </c>
      <c r="B105" s="3">
        <v>103</v>
      </c>
      <c r="C105" s="1" t="s">
        <v>222</v>
      </c>
      <c r="D105" s="1" t="str">
        <f>Лист4!B104</f>
        <v xml:space="preserve">Закрытое акционерное общество </v>
      </c>
      <c r="E105" s="1" t="str">
        <f>Лист4!A104</f>
        <v>ЗАО</v>
      </c>
      <c r="F105" s="1" t="str">
        <f>Лист4!F104</f>
        <v>"Квантекс"</v>
      </c>
      <c r="G105" s="18" t="str">
        <f>Лист4!J104</f>
        <v>ЗАО "Квантекс"</v>
      </c>
      <c r="H105" s="1">
        <v>5433110524</v>
      </c>
      <c r="I105" s="1" t="s">
        <v>223</v>
      </c>
      <c r="J105">
        <v>149</v>
      </c>
      <c r="S105">
        <v>2</v>
      </c>
      <c r="T105" t="e">
        <f>VLOOKUP(G105,График!$C$12:$C$26,1,0)</f>
        <v>#N/A</v>
      </c>
      <c r="U105">
        <f t="shared" si="4"/>
        <v>149</v>
      </c>
    </row>
    <row r="106" spans="1:21" x14ac:dyDescent="0.25">
      <c r="A106">
        <f t="shared" si="3"/>
        <v>104</v>
      </c>
      <c r="B106" s="3">
        <v>104</v>
      </c>
      <c r="C106" s="1" t="s">
        <v>224</v>
      </c>
      <c r="D106" s="1" t="str">
        <f>Лист4!B105</f>
        <v xml:space="preserve">Общество с ограниченной ответственностью </v>
      </c>
      <c r="E106" s="1" t="str">
        <f>Лист4!A105</f>
        <v>ООО</v>
      </c>
      <c r="F106" s="1" t="str">
        <f>Лист4!F105</f>
        <v>"АрхСтройПроект-XXI"</v>
      </c>
      <c r="G106" s="18" t="str">
        <f>Лист4!J105</f>
        <v>ООО "АрхСтройПроект-XXI"</v>
      </c>
      <c r="H106" s="1">
        <v>5407005690</v>
      </c>
      <c r="I106" s="1" t="s">
        <v>225</v>
      </c>
      <c r="J106">
        <v>150</v>
      </c>
      <c r="S106">
        <v>2</v>
      </c>
      <c r="T106" t="e">
        <f>VLOOKUP(G106,График!$C$12:$C$26,1,0)</f>
        <v>#N/A</v>
      </c>
      <c r="U106">
        <f t="shared" si="4"/>
        <v>150</v>
      </c>
    </row>
    <row r="107" spans="1:21" x14ac:dyDescent="0.25">
      <c r="A107">
        <f t="shared" si="3"/>
        <v>105</v>
      </c>
      <c r="B107" s="3">
        <v>105</v>
      </c>
      <c r="C107" s="1" t="s">
        <v>226</v>
      </c>
      <c r="D107" s="1" t="str">
        <f>Лист4!B106</f>
        <v xml:space="preserve">Общество с ограниченной ответственностью </v>
      </c>
      <c r="E107" s="1" t="str">
        <f>Лист4!A106</f>
        <v>ООО</v>
      </c>
      <c r="F107" s="1" t="str">
        <f>Лист4!F106</f>
        <v>Новосибирский энергомашиностроительный завод «ТАЙРА»</v>
      </c>
      <c r="G107" s="18" t="str">
        <f>Лист4!J106</f>
        <v>ООО Новосибирский энергомашиностроительный завод «ТАЙРА»</v>
      </c>
      <c r="H107" s="1">
        <v>5408109388</v>
      </c>
      <c r="I107" s="1" t="s">
        <v>227</v>
      </c>
      <c r="J107">
        <v>151</v>
      </c>
      <c r="K107" s="1" t="s">
        <v>26</v>
      </c>
      <c r="S107">
        <v>2</v>
      </c>
      <c r="T107" t="e">
        <f>VLOOKUP(G107,График!$C$12:$C$26,1,0)</f>
        <v>#N/A</v>
      </c>
      <c r="U107">
        <f t="shared" si="4"/>
        <v>151</v>
      </c>
    </row>
    <row r="108" spans="1:21" x14ac:dyDescent="0.25">
      <c r="A108">
        <f t="shared" si="3"/>
        <v>106</v>
      </c>
      <c r="B108" s="3">
        <v>106</v>
      </c>
      <c r="C108" s="1" t="s">
        <v>228</v>
      </c>
      <c r="D108" s="1" t="str">
        <f>Лист4!B107</f>
        <v xml:space="preserve">Общество с ограниченной ответственностью </v>
      </c>
      <c r="E108" s="1" t="str">
        <f>Лист4!A107</f>
        <v>ООО</v>
      </c>
      <c r="F108" s="1" t="str">
        <f>Лист4!F107</f>
        <v>Фирма "Новосибирское антенно-кабельное телевизионное вещание"</v>
      </c>
      <c r="G108" s="18" t="str">
        <f>Лист4!J107</f>
        <v>ООО Фирма "Новосибирское антенно-кабельное телевизионное вещание"</v>
      </c>
      <c r="H108" s="1">
        <v>5404198330</v>
      </c>
      <c r="I108" s="1" t="s">
        <v>229</v>
      </c>
      <c r="J108">
        <v>152</v>
      </c>
      <c r="S108">
        <v>2</v>
      </c>
      <c r="T108" t="e">
        <f>VLOOKUP(G108,График!$C$12:$C$26,1,0)</f>
        <v>#N/A</v>
      </c>
      <c r="U108">
        <f t="shared" si="4"/>
        <v>152</v>
      </c>
    </row>
    <row r="109" spans="1:21" x14ac:dyDescent="0.25">
      <c r="A109">
        <f t="shared" si="3"/>
        <v>107</v>
      </c>
      <c r="B109" s="3">
        <v>107</v>
      </c>
      <c r="C109" s="1" t="s">
        <v>230</v>
      </c>
      <c r="D109" s="1" t="str">
        <f>Лист4!B108</f>
        <v xml:space="preserve">Общество с ограниченной ответственностью </v>
      </c>
      <c r="E109" s="1" t="str">
        <f>Лист4!A108</f>
        <v>ООО</v>
      </c>
      <c r="F109" s="1" t="str">
        <f>Лист4!F108</f>
        <v>"СОЛО-ПРОЕКТ"</v>
      </c>
      <c r="G109" s="18" t="str">
        <f>Лист4!J108</f>
        <v>ООО "СОЛО-ПРОЕКТ"</v>
      </c>
      <c r="H109" s="1">
        <v>5404253239</v>
      </c>
      <c r="I109" s="1" t="s">
        <v>231</v>
      </c>
      <c r="J109">
        <v>153</v>
      </c>
      <c r="K109" s="1" t="s">
        <v>26</v>
      </c>
      <c r="S109">
        <v>2</v>
      </c>
      <c r="T109" t="e">
        <f>VLOOKUP(G109,График!$C$12:$C$26,1,0)</f>
        <v>#N/A</v>
      </c>
      <c r="U109">
        <f t="shared" si="4"/>
        <v>153</v>
      </c>
    </row>
    <row r="110" spans="1:21" x14ac:dyDescent="0.25">
      <c r="A110">
        <f t="shared" si="3"/>
        <v>108</v>
      </c>
      <c r="B110" s="3">
        <v>108</v>
      </c>
      <c r="C110" s="1" t="s">
        <v>232</v>
      </c>
      <c r="D110" s="1" t="str">
        <f>Лист4!B109</f>
        <v xml:space="preserve">Общество с ограниченной ответственностью </v>
      </c>
      <c r="E110" s="1" t="str">
        <f>Лист4!A109</f>
        <v>ООО</v>
      </c>
      <c r="F110" s="1" t="str">
        <f>Лист4!F109</f>
        <v>"Махаон"</v>
      </c>
      <c r="G110" s="18" t="str">
        <f>Лист4!J109</f>
        <v>ООО "Махаон"</v>
      </c>
      <c r="H110" s="1">
        <v>5403158790</v>
      </c>
      <c r="I110" s="1" t="s">
        <v>233</v>
      </c>
      <c r="J110">
        <v>154</v>
      </c>
      <c r="S110">
        <v>2</v>
      </c>
      <c r="T110" t="e">
        <f>VLOOKUP(G110,График!$C$12:$C$26,1,0)</f>
        <v>#N/A</v>
      </c>
      <c r="U110">
        <f t="shared" si="4"/>
        <v>154</v>
      </c>
    </row>
    <row r="111" spans="1:21" x14ac:dyDescent="0.25">
      <c r="A111">
        <f t="shared" si="3"/>
        <v>109</v>
      </c>
      <c r="B111" s="3">
        <v>109</v>
      </c>
      <c r="C111" s="1" t="s">
        <v>234</v>
      </c>
      <c r="D111" s="1" t="str">
        <f>Лист4!B110</f>
        <v xml:space="preserve">Общество с ограниченной ответственностью </v>
      </c>
      <c r="E111" s="1" t="str">
        <f>Лист4!A110</f>
        <v>ООО</v>
      </c>
      <c r="F111" s="1" t="str">
        <f>Лист4!F110</f>
        <v>"СибПроект АН"</v>
      </c>
      <c r="G111" s="18" t="str">
        <f>Лист4!J110</f>
        <v>ООО "СибПроект АН"</v>
      </c>
      <c r="H111" s="1">
        <v>5408170103</v>
      </c>
      <c r="I111" s="1" t="s">
        <v>235</v>
      </c>
      <c r="J111">
        <v>155</v>
      </c>
      <c r="K111" s="1" t="s">
        <v>26</v>
      </c>
      <c r="S111">
        <v>2</v>
      </c>
      <c r="T111" t="e">
        <f>VLOOKUP(G111,График!$C$12:$C$26,1,0)</f>
        <v>#N/A</v>
      </c>
      <c r="U111">
        <f t="shared" si="4"/>
        <v>155</v>
      </c>
    </row>
    <row r="112" spans="1:21" x14ac:dyDescent="0.25">
      <c r="A112">
        <f t="shared" si="3"/>
        <v>110</v>
      </c>
      <c r="B112" s="3">
        <v>110</v>
      </c>
      <c r="C112" s="1" t="s">
        <v>236</v>
      </c>
      <c r="D112" s="1" t="str">
        <f>Лист4!B111</f>
        <v xml:space="preserve">Ассоциация </v>
      </c>
      <c r="E112" s="1" t="str">
        <f>Лист4!A111</f>
        <v>А</v>
      </c>
      <c r="F112" s="1" t="str">
        <f>Лист4!F111</f>
        <v>по содействию улучшению жилищных условий сотрудников организации Новосибирского научного центра</v>
      </c>
      <c r="G112" s="18" t="str">
        <f>Лист4!J111</f>
        <v>А по содействию улучшению жилищных условий сотрудников организации Новосибирского научного центра</v>
      </c>
      <c r="H112" s="1">
        <v>5408232367</v>
      </c>
      <c r="I112" s="1" t="s">
        <v>237</v>
      </c>
      <c r="J112">
        <v>156</v>
      </c>
      <c r="S112">
        <v>2</v>
      </c>
      <c r="T112" t="e">
        <f>VLOOKUP(G112,График!$C$12:$C$26,1,0)</f>
        <v>#N/A</v>
      </c>
      <c r="U112">
        <f t="shared" si="4"/>
        <v>156</v>
      </c>
    </row>
    <row r="113" spans="1:21" x14ac:dyDescent="0.25">
      <c r="A113">
        <f t="shared" si="3"/>
        <v>111</v>
      </c>
      <c r="B113" s="3">
        <v>111</v>
      </c>
      <c r="C113" s="1" t="s">
        <v>238</v>
      </c>
      <c r="D113" s="1" t="str">
        <f>Лист4!B112</f>
        <v xml:space="preserve">Общество с ограниченной ответственностью </v>
      </c>
      <c r="E113" s="1" t="str">
        <f>Лист4!A112</f>
        <v>ООО</v>
      </c>
      <c r="F113" s="1" t="str">
        <f>Лист4!F112</f>
        <v>"Технология-Проект"</v>
      </c>
      <c r="G113" s="18" t="str">
        <f>Лист4!J112</f>
        <v>ООО "Технология-Проект"</v>
      </c>
      <c r="H113" s="1">
        <v>5406367922</v>
      </c>
      <c r="I113" s="1" t="s">
        <v>239</v>
      </c>
      <c r="J113">
        <v>157</v>
      </c>
      <c r="K113" s="1" t="s">
        <v>26</v>
      </c>
      <c r="S113">
        <v>2</v>
      </c>
      <c r="T113" t="e">
        <f>VLOOKUP(G113,График!$C$12:$C$26,1,0)</f>
        <v>#N/A</v>
      </c>
      <c r="U113">
        <f t="shared" si="4"/>
        <v>157</v>
      </c>
    </row>
    <row r="114" spans="1:21" x14ac:dyDescent="0.25">
      <c r="A114">
        <f t="shared" si="3"/>
        <v>112</v>
      </c>
      <c r="B114" s="3">
        <v>112</v>
      </c>
      <c r="C114" s="1" t="s">
        <v>240</v>
      </c>
      <c r="D114" s="1" t="str">
        <f>Лист4!B113</f>
        <v xml:space="preserve">Общество с ограниченной ответственностью </v>
      </c>
      <c r="E114" s="1" t="str">
        <f>Лист4!A113</f>
        <v>ООО</v>
      </c>
      <c r="F114" s="1" t="str">
        <f>Лист4!F113</f>
        <v>"СтройЭнерго"</v>
      </c>
      <c r="G114" s="18" t="str">
        <f>Лист4!J113</f>
        <v>ООО "СтройЭнерго"</v>
      </c>
      <c r="H114" s="1">
        <v>5406584356</v>
      </c>
      <c r="I114" s="1" t="s">
        <v>241</v>
      </c>
      <c r="J114">
        <v>158</v>
      </c>
      <c r="S114">
        <v>2</v>
      </c>
      <c r="T114" t="e">
        <f>VLOOKUP(G114,График!$C$12:$C$26,1,0)</f>
        <v>#N/A</v>
      </c>
      <c r="U114">
        <f t="shared" si="4"/>
        <v>158</v>
      </c>
    </row>
    <row r="115" spans="1:21" x14ac:dyDescent="0.25">
      <c r="A115">
        <f t="shared" si="3"/>
        <v>113</v>
      </c>
      <c r="B115" s="3">
        <v>113</v>
      </c>
      <c r="C115" s="1" t="s">
        <v>242</v>
      </c>
      <c r="D115" s="1" t="str">
        <f>Лист4!B114</f>
        <v xml:space="preserve">Общество с ограниченной ответственностью </v>
      </c>
      <c r="E115" s="1" t="str">
        <f>Лист4!A114</f>
        <v>ООО</v>
      </c>
      <c r="F115" s="1" t="str">
        <f>Лист4!F114</f>
        <v>"АрКон"</v>
      </c>
      <c r="G115" s="18" t="str">
        <f>Лист4!J114</f>
        <v>ООО "АрКон"</v>
      </c>
      <c r="H115" s="1">
        <v>5406371037</v>
      </c>
      <c r="I115" s="1" t="s">
        <v>243</v>
      </c>
      <c r="J115">
        <v>159</v>
      </c>
      <c r="S115">
        <v>2</v>
      </c>
      <c r="T115" t="e">
        <f>VLOOKUP(G115,График!$C$12:$C$26,1,0)</f>
        <v>#N/A</v>
      </c>
      <c r="U115">
        <f t="shared" si="4"/>
        <v>159</v>
      </c>
    </row>
    <row r="116" spans="1:21" x14ac:dyDescent="0.25">
      <c r="A116">
        <f t="shared" si="3"/>
        <v>114</v>
      </c>
      <c r="B116" s="3">
        <v>114</v>
      </c>
      <c r="C116" s="1" t="s">
        <v>244</v>
      </c>
      <c r="D116" s="1" t="str">
        <f>Лист4!B115</f>
        <v xml:space="preserve">Общество с ограниченной ответственностью </v>
      </c>
      <c r="E116" s="1" t="str">
        <f>Лист4!A115</f>
        <v>ООО</v>
      </c>
      <c r="F116" s="1" t="str">
        <f>Лист4!F115</f>
        <v>"Метаплан"</v>
      </c>
      <c r="G116" s="18" t="str">
        <f>Лист4!J115</f>
        <v>ООО "Метаплан"</v>
      </c>
      <c r="H116" s="1">
        <v>5407954634</v>
      </c>
      <c r="I116" s="1" t="s">
        <v>245</v>
      </c>
      <c r="J116">
        <v>160</v>
      </c>
      <c r="S116">
        <v>2</v>
      </c>
      <c r="T116" t="e">
        <f>VLOOKUP(G116,График!$C$12:$C$26,1,0)</f>
        <v>#N/A</v>
      </c>
      <c r="U116">
        <f t="shared" si="4"/>
        <v>160</v>
      </c>
    </row>
    <row r="117" spans="1:21" x14ac:dyDescent="0.25">
      <c r="A117">
        <f t="shared" si="3"/>
        <v>115</v>
      </c>
      <c r="B117" s="3">
        <v>115</v>
      </c>
      <c r="C117" s="1" t="s">
        <v>246</v>
      </c>
      <c r="D117" s="1" t="str">
        <f>Лист4!B116</f>
        <v xml:space="preserve">Общество с ограниченной ответственностью </v>
      </c>
      <c r="E117" s="1" t="str">
        <f>Лист4!A116</f>
        <v>ООО</v>
      </c>
      <c r="F117" s="1" t="str">
        <f>Лист4!F116</f>
        <v>"ГК "Технология. Проектное бюро"</v>
      </c>
      <c r="G117" s="18" t="str">
        <f>Лист4!J116</f>
        <v>ООО "ГК "Технология. Проектное бюро"</v>
      </c>
      <c r="H117" s="1">
        <v>5402560749</v>
      </c>
      <c r="I117" s="1" t="s">
        <v>247</v>
      </c>
      <c r="J117">
        <v>161</v>
      </c>
      <c r="K117" s="1" t="s">
        <v>248</v>
      </c>
      <c r="S117">
        <v>2</v>
      </c>
      <c r="T117" t="e">
        <f>VLOOKUP(G117,График!$C$12:$C$26,1,0)</f>
        <v>#N/A</v>
      </c>
      <c r="U117">
        <f t="shared" si="4"/>
        <v>161</v>
      </c>
    </row>
    <row r="118" spans="1:21" x14ac:dyDescent="0.25">
      <c r="A118">
        <f t="shared" si="3"/>
        <v>116</v>
      </c>
      <c r="B118" s="3">
        <v>116</v>
      </c>
      <c r="C118" s="1" t="s">
        <v>249</v>
      </c>
      <c r="D118" s="1" t="str">
        <f>Лист4!B117</f>
        <v xml:space="preserve">Общество с ограниченной ответственностью </v>
      </c>
      <c r="E118" s="1" t="str">
        <f>Лист4!A117</f>
        <v>ООО</v>
      </c>
      <c r="F118" s="1" t="str">
        <f>Лист4!F117</f>
        <v>"Архитектурно-строительная мастерская "Ренессанс"</v>
      </c>
      <c r="G118" s="18" t="str">
        <f>Лист4!J117</f>
        <v>ООО "Архитектурно-строительная мастерская "Ренессанс"</v>
      </c>
      <c r="H118" s="1">
        <v>5402484590</v>
      </c>
      <c r="I118" s="1" t="s">
        <v>250</v>
      </c>
      <c r="J118">
        <v>162</v>
      </c>
      <c r="S118">
        <v>2</v>
      </c>
      <c r="T118" t="e">
        <f>VLOOKUP(G118,График!$C$12:$C$26,1,0)</f>
        <v>#N/A</v>
      </c>
      <c r="U118">
        <f t="shared" si="4"/>
        <v>162</v>
      </c>
    </row>
    <row r="119" spans="1:21" x14ac:dyDescent="0.25">
      <c r="A119">
        <f t="shared" si="3"/>
        <v>117</v>
      </c>
      <c r="B119" s="3">
        <v>117</v>
      </c>
      <c r="C119" s="1" t="s">
        <v>251</v>
      </c>
      <c r="D119" s="1" t="str">
        <f>Лист4!B118</f>
        <v xml:space="preserve">Общество с ограниченной ответственностью </v>
      </c>
      <c r="E119" s="1" t="str">
        <f>Лист4!A118</f>
        <v>ООО</v>
      </c>
      <c r="F119" s="1" t="str">
        <f>Лист4!F118</f>
        <v>"Альянс"</v>
      </c>
      <c r="G119" s="18" t="str">
        <f>Лист4!J118</f>
        <v>ООО "Альянс"</v>
      </c>
      <c r="H119" s="1">
        <v>5408008559</v>
      </c>
      <c r="I119" s="1" t="s">
        <v>252</v>
      </c>
      <c r="J119">
        <v>163</v>
      </c>
      <c r="S119">
        <v>2</v>
      </c>
      <c r="T119" t="e">
        <f>VLOOKUP(G119,График!$C$12:$C$26,1,0)</f>
        <v>#N/A</v>
      </c>
      <c r="U119">
        <f t="shared" si="4"/>
        <v>163</v>
      </c>
    </row>
    <row r="120" spans="1:21" x14ac:dyDescent="0.25">
      <c r="A120">
        <f t="shared" si="3"/>
        <v>118</v>
      </c>
      <c r="B120" s="3">
        <v>118</v>
      </c>
      <c r="C120" s="1" t="s">
        <v>253</v>
      </c>
      <c r="D120" s="1" t="str">
        <f>Лист4!B119</f>
        <v xml:space="preserve">Общество с ограниченной ответственностью </v>
      </c>
      <c r="E120" s="1" t="str">
        <f>Лист4!A119</f>
        <v>ООО</v>
      </c>
      <c r="F120" s="1" t="str">
        <f>Лист4!F119</f>
        <v>"Компания "Сибирь-Развитие"</v>
      </c>
      <c r="G120" s="18" t="str">
        <f>Лист4!J119</f>
        <v>ООО "Компания "Сибирь-Развитие"</v>
      </c>
      <c r="H120" s="1">
        <v>5405262589</v>
      </c>
      <c r="I120" s="1" t="s">
        <v>254</v>
      </c>
      <c r="J120">
        <v>164</v>
      </c>
      <c r="S120">
        <v>2</v>
      </c>
      <c r="T120" t="e">
        <f>VLOOKUP(G120,График!$C$12:$C$26,1,0)</f>
        <v>#N/A</v>
      </c>
      <c r="U120">
        <f t="shared" si="4"/>
        <v>164</v>
      </c>
    </row>
    <row r="121" spans="1:21" x14ac:dyDescent="0.25">
      <c r="A121">
        <f t="shared" si="3"/>
        <v>119</v>
      </c>
      <c r="B121" s="3">
        <v>119</v>
      </c>
      <c r="C121" s="1" t="s">
        <v>255</v>
      </c>
      <c r="D121" s="1" t="str">
        <f>Лист4!B120</f>
        <v xml:space="preserve">Общество с ограниченной ответственностью </v>
      </c>
      <c r="E121" s="1" t="str">
        <f>Лист4!A120</f>
        <v>ООО</v>
      </c>
      <c r="F121" s="1" t="str">
        <f>Лист4!F120</f>
        <v>"Проспект"</v>
      </c>
      <c r="G121" s="18" t="str">
        <f>Лист4!J120</f>
        <v>ООО "Проспект"</v>
      </c>
      <c r="H121" s="1">
        <v>5433126637</v>
      </c>
      <c r="I121" s="1" t="s">
        <v>256</v>
      </c>
      <c r="J121">
        <v>165</v>
      </c>
      <c r="S121">
        <v>2</v>
      </c>
      <c r="T121" t="e">
        <f>VLOOKUP(G121,График!$C$12:$C$26,1,0)</f>
        <v>#N/A</v>
      </c>
      <c r="U121">
        <f t="shared" si="4"/>
        <v>165</v>
      </c>
    </row>
    <row r="122" spans="1:21" x14ac:dyDescent="0.25">
      <c r="A122">
        <f t="shared" si="3"/>
        <v>120</v>
      </c>
      <c r="B122" s="3">
        <v>120</v>
      </c>
      <c r="C122" s="1" t="s">
        <v>257</v>
      </c>
      <c r="D122" s="1" t="str">
        <f>Лист4!B121</f>
        <v xml:space="preserve">Общество с ограниченной ответственностью </v>
      </c>
      <c r="E122" s="1" t="str">
        <f>Лист4!A121</f>
        <v>ООО</v>
      </c>
      <c r="F122" s="1" t="str">
        <f>Лист4!F121</f>
        <v>"Стройкапитал"</v>
      </c>
      <c r="G122" s="18" t="str">
        <f>Лист4!J121</f>
        <v>ООО "Стройкапитал"</v>
      </c>
      <c r="H122" s="1">
        <v>5408013291</v>
      </c>
      <c r="I122" s="1" t="s">
        <v>258</v>
      </c>
      <c r="J122">
        <v>166</v>
      </c>
      <c r="S122">
        <v>2</v>
      </c>
      <c r="T122" t="e">
        <f>VLOOKUP(G122,График!$C$12:$C$26,1,0)</f>
        <v>#N/A</v>
      </c>
      <c r="U122">
        <f t="shared" si="4"/>
        <v>166</v>
      </c>
    </row>
    <row r="123" spans="1:21" x14ac:dyDescent="0.25">
      <c r="A123">
        <f t="shared" si="3"/>
        <v>121</v>
      </c>
      <c r="B123" s="3">
        <v>121</v>
      </c>
      <c r="C123" s="1" t="s">
        <v>259</v>
      </c>
      <c r="D123" s="1" t="str">
        <f>Лист4!B122</f>
        <v xml:space="preserve">Акционерное общество </v>
      </c>
      <c r="E123" s="1" t="str">
        <f>Лист4!A122</f>
        <v>АО</v>
      </c>
      <c r="F123" s="1" t="str">
        <f>Лист4!F122</f>
        <v>"СТС-монтаж"</v>
      </c>
      <c r="G123" s="18" t="str">
        <f>Лист4!J122</f>
        <v>АО "СТС-монтаж"</v>
      </c>
      <c r="H123" s="1">
        <v>5401340780</v>
      </c>
      <c r="I123" s="1" t="s">
        <v>260</v>
      </c>
      <c r="J123">
        <v>167</v>
      </c>
      <c r="S123">
        <v>2</v>
      </c>
      <c r="T123" t="e">
        <f>VLOOKUP(G123,График!$C$12:$C$26,1,0)</f>
        <v>#N/A</v>
      </c>
      <c r="U123">
        <f t="shared" si="4"/>
        <v>167</v>
      </c>
    </row>
    <row r="124" spans="1:21" x14ac:dyDescent="0.25">
      <c r="A124">
        <f t="shared" si="3"/>
        <v>122</v>
      </c>
      <c r="B124" s="3">
        <v>122</v>
      </c>
      <c r="C124" s="1" t="s">
        <v>261</v>
      </c>
      <c r="D124" s="1" t="str">
        <f>Лист4!B123</f>
        <v xml:space="preserve">Общество с ограниченной ответственностью </v>
      </c>
      <c r="E124" s="1" t="str">
        <f>Лист4!A123</f>
        <v>ООО</v>
      </c>
      <c r="F124" s="1" t="str">
        <f>Лист4!F123</f>
        <v>"Проект-А"</v>
      </c>
      <c r="G124" s="18" t="str">
        <f>Лист4!J123</f>
        <v>ООО "Проект-А"</v>
      </c>
      <c r="H124" s="1">
        <v>5406610292</v>
      </c>
      <c r="I124" s="1" t="s">
        <v>262</v>
      </c>
      <c r="J124">
        <v>169</v>
      </c>
      <c r="S124">
        <v>2</v>
      </c>
      <c r="T124" t="e">
        <f>VLOOKUP(G124,График!$C$12:$C$26,1,0)</f>
        <v>#N/A</v>
      </c>
      <c r="U124">
        <f t="shared" si="4"/>
        <v>169</v>
      </c>
    </row>
    <row r="125" spans="1:21" x14ac:dyDescent="0.25">
      <c r="A125">
        <f t="shared" si="3"/>
        <v>123</v>
      </c>
      <c r="B125" s="3">
        <v>123</v>
      </c>
      <c r="C125" s="3" t="s">
        <v>263</v>
      </c>
      <c r="D125" s="1" t="str">
        <f>Лист4!B124</f>
        <v xml:space="preserve">Общество с ограниченной ответственностью </v>
      </c>
      <c r="E125" s="1" t="str">
        <f>Лист4!A124</f>
        <v>ООО</v>
      </c>
      <c r="F125" s="1" t="str">
        <f>Лист4!F124</f>
        <v>"Проектный институт реконструкции и строительства сооружений трубопроводного транспорта нефти и газа"</v>
      </c>
      <c r="G125" s="18" t="str">
        <f>Лист4!J124</f>
        <v>ООО "Проектный институт реконструкции и строительства сооружений трубопроводного транспорта нефти и газа"</v>
      </c>
      <c r="H125" s="3">
        <v>5507066294</v>
      </c>
      <c r="I125" s="3" t="s">
        <v>264</v>
      </c>
      <c r="J125">
        <v>170</v>
      </c>
      <c r="L125" s="10" t="str">
        <f>$M$2</f>
        <v>проставлены</v>
      </c>
      <c r="T125" t="e">
        <f>VLOOKUP(G125,График!$C$12:$C$26,1,0)</f>
        <v>#N/A</v>
      </c>
      <c r="U125">
        <f t="shared" si="4"/>
        <v>0</v>
      </c>
    </row>
    <row r="126" spans="1:21" x14ac:dyDescent="0.25">
      <c r="A126">
        <f t="shared" si="3"/>
        <v>124</v>
      </c>
      <c r="B126" s="3">
        <v>124</v>
      </c>
      <c r="C126" s="3" t="s">
        <v>265</v>
      </c>
      <c r="D126" s="1" t="str">
        <f>Лист4!B125</f>
        <v xml:space="preserve">Общество с ограниченной ответственностью </v>
      </c>
      <c r="E126" s="1" t="str">
        <f>Лист4!A125</f>
        <v>ООО</v>
      </c>
      <c r="F126" s="1" t="str">
        <f>Лист4!F125</f>
        <v>"Институт Транснефтегазпроект"</v>
      </c>
      <c r="G126" s="18" t="str">
        <f>Лист4!J125</f>
        <v>ООО "Институт Транснефтегазпроект"</v>
      </c>
      <c r="H126" s="3">
        <v>7728265372</v>
      </c>
      <c r="I126" s="3" t="s">
        <v>266</v>
      </c>
      <c r="J126">
        <v>171</v>
      </c>
      <c r="L126" s="10" t="str">
        <f>$M$2</f>
        <v>проставлены</v>
      </c>
      <c r="T126" t="e">
        <f>VLOOKUP(G126,График!$C$12:$C$26,1,0)</f>
        <v>#N/A</v>
      </c>
      <c r="U126">
        <f t="shared" si="4"/>
        <v>0</v>
      </c>
    </row>
    <row r="127" spans="1:21" x14ac:dyDescent="0.25">
      <c r="A127">
        <f t="shared" si="3"/>
        <v>125</v>
      </c>
      <c r="B127" s="3">
        <v>125</v>
      </c>
      <c r="C127" s="1" t="s">
        <v>267</v>
      </c>
      <c r="D127" s="1" t="str">
        <f>Лист4!B126</f>
        <v xml:space="preserve">Акционерное общество </v>
      </c>
      <c r="E127" s="1" t="str">
        <f>Лист4!A126</f>
        <v>АО</v>
      </c>
      <c r="F127" s="1" t="str">
        <f>Лист4!F126</f>
        <v>"Сибирский зональный научно-исследовательский и проектный институт экспериментального проектирования жилых и общественных зданий"</v>
      </c>
      <c r="G127" s="18" t="str">
        <f>Лист4!J126</f>
        <v>АО "Сибирский зональный научно-исследовательский и проектный институт экспериментального проектирования жилых и общественных зданий"</v>
      </c>
      <c r="H127" s="1">
        <v>5404103152</v>
      </c>
      <c r="I127" s="1" t="s">
        <v>268</v>
      </c>
      <c r="J127">
        <v>172</v>
      </c>
      <c r="S127">
        <v>2</v>
      </c>
      <c r="T127" t="e">
        <f>VLOOKUP(G127,График!$C$12:$C$26,1,0)</f>
        <v>#N/A</v>
      </c>
      <c r="U127">
        <f t="shared" si="4"/>
        <v>172</v>
      </c>
    </row>
    <row r="128" spans="1:21" x14ac:dyDescent="0.25">
      <c r="A128">
        <f>A127+1</f>
        <v>126</v>
      </c>
      <c r="B128" s="3">
        <v>127</v>
      </c>
      <c r="C128" s="1" t="s">
        <v>269</v>
      </c>
      <c r="D128" s="1" t="str">
        <f>Лист4!B127</f>
        <v xml:space="preserve">Общество с ограниченной ответственностью </v>
      </c>
      <c r="E128" s="1" t="str">
        <f>Лист4!A127</f>
        <v>ООО</v>
      </c>
      <c r="F128" s="1" t="str">
        <f>Лист4!F127</f>
        <v>"Инженерное бюро Феликова Дмитрия Александровича"</v>
      </c>
      <c r="G128" s="18" t="str">
        <f>Лист4!J127</f>
        <v>ООО "Инженерное бюро Феликова Дмитрия Александровича"</v>
      </c>
      <c r="H128" s="1">
        <v>5407199501</v>
      </c>
      <c r="I128" s="1" t="s">
        <v>270</v>
      </c>
      <c r="J128">
        <v>174</v>
      </c>
      <c r="S128">
        <v>2</v>
      </c>
      <c r="T128" t="e">
        <f>VLOOKUP(G128,График!$C$12:$C$26,1,0)</f>
        <v>#N/A</v>
      </c>
      <c r="U128">
        <f t="shared" si="4"/>
        <v>174</v>
      </c>
    </row>
    <row r="129" spans="1:21" x14ac:dyDescent="0.25">
      <c r="A129">
        <f t="shared" si="3"/>
        <v>127</v>
      </c>
      <c r="B129" s="3">
        <v>128</v>
      </c>
      <c r="C129" s="1" t="s">
        <v>271</v>
      </c>
      <c r="D129" s="1" t="str">
        <f>Лист4!B128</f>
        <v xml:space="preserve">Общество с ограниченной ответственностью </v>
      </c>
      <c r="E129" s="1" t="str">
        <f>Лист4!A128</f>
        <v>ООО</v>
      </c>
      <c r="F129" s="1" t="str">
        <f>Лист4!F128</f>
        <v>производственно-коммерческая фирма «Агросервис»</v>
      </c>
      <c r="G129" s="18" t="str">
        <f>Лист4!J128</f>
        <v>ООО производственно-коммерческая фирма «Агросервис»</v>
      </c>
      <c r="H129" s="1">
        <v>5403112891</v>
      </c>
      <c r="I129" s="1" t="s">
        <v>272</v>
      </c>
      <c r="J129">
        <v>175</v>
      </c>
      <c r="S129">
        <v>2</v>
      </c>
      <c r="T129" t="e">
        <f>VLOOKUP(G129,График!$C$12:$C$26,1,0)</f>
        <v>#N/A</v>
      </c>
      <c r="U129">
        <f t="shared" si="4"/>
        <v>175</v>
      </c>
    </row>
    <row r="130" spans="1:21" x14ac:dyDescent="0.25">
      <c r="A130">
        <f t="shared" si="3"/>
        <v>128</v>
      </c>
      <c r="B130" s="3">
        <v>129</v>
      </c>
      <c r="C130" s="1" t="s">
        <v>273</v>
      </c>
      <c r="D130" s="1" t="str">
        <f>Лист4!B129</f>
        <v xml:space="preserve">Общество с ограниченной ответственностью </v>
      </c>
      <c r="E130" s="1" t="str">
        <f>Лист4!A129</f>
        <v>ООО</v>
      </c>
      <c r="F130" s="1" t="str">
        <f>Лист4!F129</f>
        <v>"Сибирьспецавтоматика"</v>
      </c>
      <c r="G130" s="18" t="str">
        <f>Лист4!J129</f>
        <v>ООО "Сибирьспецавтоматика"</v>
      </c>
      <c r="H130" s="1">
        <v>5401265155</v>
      </c>
      <c r="I130" s="1" t="s">
        <v>274</v>
      </c>
      <c r="J130">
        <v>176</v>
      </c>
      <c r="S130">
        <v>2</v>
      </c>
      <c r="T130" t="e">
        <f>VLOOKUP(G130,График!$C$12:$C$26,1,0)</f>
        <v>#N/A</v>
      </c>
      <c r="U130">
        <f t="shared" si="4"/>
        <v>176</v>
      </c>
    </row>
    <row r="131" spans="1:21" x14ac:dyDescent="0.25">
      <c r="A131">
        <f t="shared" si="3"/>
        <v>129</v>
      </c>
      <c r="B131" s="3">
        <v>130</v>
      </c>
      <c r="C131" s="3" t="s">
        <v>275</v>
      </c>
      <c r="D131" s="1" t="str">
        <f>Лист4!B130</f>
        <v xml:space="preserve">Общество с ограниченной ответственностью </v>
      </c>
      <c r="E131" s="1" t="str">
        <f>Лист4!A130</f>
        <v>ООО</v>
      </c>
      <c r="F131" s="1" t="str">
        <f>Лист4!F130</f>
        <v>"ПРОЕКТСТРОЙСЕРВИС"</v>
      </c>
      <c r="G131" s="18" t="str">
        <f>Лист4!J130</f>
        <v>ООО "ПРОЕКТСТРОЙСЕРВИС"</v>
      </c>
      <c r="H131" s="3">
        <v>5403199719</v>
      </c>
      <c r="I131" s="3" t="s">
        <v>276</v>
      </c>
      <c r="J131">
        <v>177</v>
      </c>
      <c r="L131" s="10" t="str">
        <f>$M$2</f>
        <v>проставлены</v>
      </c>
      <c r="T131" t="e">
        <f>VLOOKUP(G131,График!$C$12:$C$26,1,0)</f>
        <v>#N/A</v>
      </c>
      <c r="U131">
        <f t="shared" si="4"/>
        <v>0</v>
      </c>
    </row>
    <row r="132" spans="1:21" x14ac:dyDescent="0.25">
      <c r="A132">
        <f t="shared" si="3"/>
        <v>130</v>
      </c>
      <c r="B132" s="3">
        <v>131</v>
      </c>
      <c r="C132" s="1" t="s">
        <v>277</v>
      </c>
      <c r="D132" s="1" t="str">
        <f>Лист4!B131</f>
        <v xml:space="preserve">Общество с ограниченной ответственностью </v>
      </c>
      <c r="E132" s="1" t="str">
        <f>Лист4!A131</f>
        <v>ООО</v>
      </c>
      <c r="F132" s="1" t="str">
        <f>Лист4!F131</f>
        <v>"Творческая Архитектурная Мастерская "ГРАДО"</v>
      </c>
      <c r="G132" s="18" t="str">
        <f>Лист4!J131</f>
        <v>ООО "Творческая Архитектурная Мастерская "ГРАДО"</v>
      </c>
      <c r="H132" s="1">
        <v>2801076044</v>
      </c>
      <c r="I132" s="1" t="s">
        <v>278</v>
      </c>
      <c r="J132">
        <v>179</v>
      </c>
      <c r="S132">
        <v>2</v>
      </c>
      <c r="T132" t="e">
        <f>VLOOKUP(G132,График!$C$12:$C$26,1,0)</f>
        <v>#N/A</v>
      </c>
      <c r="U132">
        <f t="shared" si="4"/>
        <v>179</v>
      </c>
    </row>
    <row r="133" spans="1:21" x14ac:dyDescent="0.25">
      <c r="A133">
        <f t="shared" ref="A133:A140" si="5">A132+1</f>
        <v>131</v>
      </c>
      <c r="B133" s="3">
        <v>132</v>
      </c>
      <c r="C133" s="3" t="s">
        <v>279</v>
      </c>
      <c r="D133" s="1" t="str">
        <f>Лист4!B132</f>
        <v xml:space="preserve">Общество с ограниченной ответственностью </v>
      </c>
      <c r="E133" s="1" t="str">
        <f>Лист4!A132</f>
        <v>ООО</v>
      </c>
      <c r="F133" s="1" t="str">
        <f>Лист4!F132</f>
        <v>Научно-проектный центр "ЭРКОНСИБ"</v>
      </c>
      <c r="G133" s="18" t="str">
        <f>Лист4!J132</f>
        <v>ООО Научно-проектный центр "ЭРКОНСИБ"</v>
      </c>
      <c r="H133" s="3">
        <v>5405483411</v>
      </c>
      <c r="I133" s="3" t="s">
        <v>280</v>
      </c>
      <c r="J133">
        <v>180</v>
      </c>
      <c r="L133" s="10" t="str">
        <f>$M$2</f>
        <v>проставлены</v>
      </c>
      <c r="T133" t="e">
        <f>VLOOKUP(G133,График!$C$12:$C$26,1,0)</f>
        <v>#N/A</v>
      </c>
      <c r="U133">
        <f t="shared" si="4"/>
        <v>0</v>
      </c>
    </row>
    <row r="134" spans="1:21" x14ac:dyDescent="0.25">
      <c r="A134">
        <f t="shared" si="5"/>
        <v>132</v>
      </c>
      <c r="B134" s="3">
        <v>133</v>
      </c>
      <c r="C134" s="1" t="s">
        <v>582</v>
      </c>
      <c r="D134" s="1" t="str">
        <f>Лист4!B133</f>
        <v xml:space="preserve">Общество с ограниченной ответственностью </v>
      </c>
      <c r="E134" s="1" t="str">
        <f>Лист4!A133</f>
        <v>ООО</v>
      </c>
      <c r="F134" s="1" t="str">
        <f>Лист4!F133</f>
        <v>"Архитектурно-строительная мастерская"</v>
      </c>
      <c r="G134" s="18" t="str">
        <f>Лист4!J133</f>
        <v>ООО "Архитектурно-строительная мастерская"</v>
      </c>
      <c r="H134" s="1">
        <v>5408014344</v>
      </c>
      <c r="I134" s="1" t="s">
        <v>281</v>
      </c>
      <c r="J134">
        <v>181</v>
      </c>
      <c r="S134">
        <v>2</v>
      </c>
      <c r="T134" t="e">
        <f>VLOOKUP(G134,График!$C$12:$C$26,1,0)</f>
        <v>#N/A</v>
      </c>
      <c r="U134">
        <f t="shared" si="4"/>
        <v>181</v>
      </c>
    </row>
    <row r="135" spans="1:21" x14ac:dyDescent="0.25">
      <c r="A135">
        <f t="shared" si="5"/>
        <v>133</v>
      </c>
      <c r="B135" s="3">
        <v>134</v>
      </c>
      <c r="C135" s="1" t="s">
        <v>282</v>
      </c>
      <c r="D135" s="1" t="str">
        <f>Лист4!B134</f>
        <v xml:space="preserve">Общество с ограниченной ответственностью </v>
      </c>
      <c r="E135" s="1" t="str">
        <f>Лист4!A134</f>
        <v>ООО</v>
      </c>
      <c r="F135" s="1" t="str">
        <f>Лист4!F134</f>
        <v>"Энергогазсервис"</v>
      </c>
      <c r="G135" s="18" t="str">
        <f>Лист4!J134</f>
        <v>ООО "Энергогазсервис"</v>
      </c>
      <c r="H135" s="1">
        <v>5410083433</v>
      </c>
      <c r="I135" s="1" t="s">
        <v>283</v>
      </c>
      <c r="J135">
        <v>183</v>
      </c>
      <c r="S135">
        <v>2</v>
      </c>
      <c r="T135" t="e">
        <f>VLOOKUP(G135,График!$C$12:$C$26,1,0)</f>
        <v>#N/A</v>
      </c>
      <c r="U135">
        <f t="shared" si="4"/>
        <v>183</v>
      </c>
    </row>
    <row r="136" spans="1:21" x14ac:dyDescent="0.25">
      <c r="A136">
        <f t="shared" si="5"/>
        <v>134</v>
      </c>
      <c r="B136" s="3">
        <v>135</v>
      </c>
      <c r="C136" s="1" t="s">
        <v>284</v>
      </c>
      <c r="D136" s="1" t="str">
        <f>Лист4!B135</f>
        <v xml:space="preserve">Акционерное общество </v>
      </c>
      <c r="E136" s="1" t="str">
        <f>Лист4!A135</f>
        <v>АО</v>
      </c>
      <c r="F136" s="1" t="str">
        <f>Лист4!F135</f>
        <v>"ЭНЕРГОПРОМ - Новосибирский электродный завод"</v>
      </c>
      <c r="G136" s="18" t="str">
        <f>Лист4!J135</f>
        <v>АО "ЭНЕРГОПРОМ - Новосибирский электродный завод"</v>
      </c>
      <c r="H136" s="1">
        <v>5446112952</v>
      </c>
      <c r="I136" s="1" t="s">
        <v>285</v>
      </c>
      <c r="J136">
        <v>184</v>
      </c>
      <c r="S136">
        <v>2</v>
      </c>
      <c r="T136" t="e">
        <f>VLOOKUP(G136,График!$C$12:$C$26,1,0)</f>
        <v>#N/A</v>
      </c>
      <c r="U136">
        <f t="shared" si="4"/>
        <v>184</v>
      </c>
    </row>
    <row r="137" spans="1:21" x14ac:dyDescent="0.25">
      <c r="A137">
        <f t="shared" si="5"/>
        <v>135</v>
      </c>
      <c r="B137" s="3">
        <v>136</v>
      </c>
      <c r="C137" s="1" t="s">
        <v>286</v>
      </c>
      <c r="D137" s="1" t="str">
        <f>Лист4!B136</f>
        <v xml:space="preserve">Общество с ограниченной ответственностью </v>
      </c>
      <c r="E137" s="1" t="str">
        <f>Лист4!A136</f>
        <v>ООО</v>
      </c>
      <c r="F137" s="1" t="str">
        <f>Лист4!F136</f>
        <v>"ЛК Проект"</v>
      </c>
      <c r="G137" s="18" t="str">
        <f>Лист4!J136</f>
        <v>ООО "ЛК Проект"</v>
      </c>
      <c r="H137" s="1">
        <v>5405468477</v>
      </c>
      <c r="I137" s="1" t="s">
        <v>287</v>
      </c>
      <c r="J137">
        <v>185</v>
      </c>
      <c r="S137">
        <v>2</v>
      </c>
      <c r="T137" t="e">
        <f>VLOOKUP(G137,График!$C$12:$C$26,1,0)</f>
        <v>#N/A</v>
      </c>
      <c r="U137">
        <f t="shared" si="4"/>
        <v>185</v>
      </c>
    </row>
    <row r="138" spans="1:21" x14ac:dyDescent="0.25">
      <c r="A138">
        <f t="shared" si="5"/>
        <v>136</v>
      </c>
      <c r="B138" s="3">
        <v>137</v>
      </c>
      <c r="C138" s="1" t="s">
        <v>288</v>
      </c>
      <c r="D138" s="1" t="str">
        <f>Лист4!B137</f>
        <v xml:space="preserve">Общество с ограниченной ответственностью </v>
      </c>
      <c r="E138" s="1" t="str">
        <f>Лист4!A137</f>
        <v>ООО</v>
      </c>
      <c r="F138" s="1" t="str">
        <f>Лист4!F137</f>
        <v>"Технофорс"</v>
      </c>
      <c r="G138" s="18" t="str">
        <f>Лист4!J137</f>
        <v>ООО "Технофорс"</v>
      </c>
      <c r="H138" s="1">
        <v>5405979947</v>
      </c>
      <c r="I138" s="1" t="s">
        <v>289</v>
      </c>
      <c r="J138">
        <v>186</v>
      </c>
      <c r="K138" s="1" t="s">
        <v>26</v>
      </c>
      <c r="S138">
        <v>2</v>
      </c>
      <c r="T138" t="e">
        <f>VLOOKUP(G138,График!$C$12:$C$26,1,0)</f>
        <v>#N/A</v>
      </c>
      <c r="U138">
        <f t="shared" si="4"/>
        <v>186</v>
      </c>
    </row>
    <row r="139" spans="1:21" x14ac:dyDescent="0.25">
      <c r="A139">
        <f t="shared" si="5"/>
        <v>137</v>
      </c>
      <c r="B139" s="3">
        <v>138</v>
      </c>
      <c r="C139" s="1" t="s">
        <v>290</v>
      </c>
      <c r="D139" s="1" t="str">
        <f>Лист4!B138</f>
        <v xml:space="preserve">Общество с ограниченной ответственностью </v>
      </c>
      <c r="E139" s="1" t="str">
        <f>Лист4!A138</f>
        <v>ООО</v>
      </c>
      <c r="F139" s="1" t="str">
        <f>Лист4!F138</f>
        <v>"ОЛИМП"</v>
      </c>
      <c r="G139" s="18" t="str">
        <f>Лист4!J138</f>
        <v>ООО "ОЛИМП"</v>
      </c>
      <c r="H139" s="1">
        <v>5407206710</v>
      </c>
      <c r="I139" s="1" t="s">
        <v>291</v>
      </c>
      <c r="J139">
        <v>187</v>
      </c>
      <c r="S139">
        <v>2</v>
      </c>
      <c r="T139" t="e">
        <f>VLOOKUP(G139,График!$C$12:$C$26,1,0)</f>
        <v>#N/A</v>
      </c>
      <c r="U139">
        <f t="shared" si="4"/>
        <v>187</v>
      </c>
    </row>
    <row r="140" spans="1:21" x14ac:dyDescent="0.25">
      <c r="A140">
        <f t="shared" si="5"/>
        <v>138</v>
      </c>
      <c r="B140" s="3">
        <v>139</v>
      </c>
      <c r="C140" s="1" t="s">
        <v>292</v>
      </c>
      <c r="D140" s="1" t="str">
        <f>Лист4!B139</f>
        <v xml:space="preserve">Публичное акционерное общество </v>
      </c>
      <c r="E140" s="1" t="str">
        <f>Лист4!A139</f>
        <v>ПАО</v>
      </c>
      <c r="F140" s="1" t="str">
        <f>Лист4!F139</f>
        <v>"АВИАЦИОННАЯ ХОЛДИНГОВАЯ КОМПАНИЯ "СУХОЙ"</v>
      </c>
      <c r="G140" s="18" t="str">
        <f>Лист4!J139</f>
        <v>ПАО "АВИАЦИОННАЯ ХОЛДИНГОВАЯ КОМПАНИЯ "СУХОЙ"</v>
      </c>
      <c r="H140" s="1">
        <v>7740000090</v>
      </c>
      <c r="I140" s="2"/>
      <c r="J140" s="2">
        <v>188</v>
      </c>
      <c r="S140">
        <v>2</v>
      </c>
      <c r="T140" t="e">
        <f>VLOOKUP(G140,График!$C$12:$C$26,1,0)</f>
        <v>#N/A</v>
      </c>
      <c r="U140">
        <f t="shared" si="4"/>
        <v>188</v>
      </c>
    </row>
    <row r="142" spans="1:21" x14ac:dyDescent="0.25">
      <c r="B142" s="3"/>
      <c r="C142" s="2"/>
      <c r="D142" s="2"/>
      <c r="E142" s="2"/>
      <c r="F142" s="2"/>
      <c r="G142" s="2"/>
    </row>
  </sheetData>
  <autoFilter ref="A2:M140" xr:uid="{4A7FB3FE-4F59-4866-8D43-EE4A9D949450}"/>
  <conditionalFormatting sqref="L2:L1048576">
    <cfRule type="cellIs" dxfId="1" priority="1" operator="equal">
      <formula>$M$2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A813-617C-41B7-8FD6-EC696168CE8B}">
  <dimension ref="A1:F139"/>
  <sheetViews>
    <sheetView workbookViewId="0">
      <selection activeCell="J35" sqref="J35"/>
    </sheetView>
  </sheetViews>
  <sheetFormatPr defaultRowHeight="15" x14ac:dyDescent="0.25"/>
  <cols>
    <col min="1" max="1" width="40.42578125" customWidth="1"/>
    <col min="4" max="4" width="19.140625" customWidth="1"/>
    <col min="5" max="5" width="28" customWidth="1"/>
  </cols>
  <sheetData>
    <row r="1" spans="1:6" x14ac:dyDescent="0.25">
      <c r="A1" s="12" t="s">
        <v>302</v>
      </c>
    </row>
    <row r="2" spans="1:6" x14ac:dyDescent="0.25">
      <c r="A2" s="1" t="s">
        <v>576</v>
      </c>
      <c r="B2" t="s">
        <v>577</v>
      </c>
      <c r="C2">
        <v>210</v>
      </c>
      <c r="D2">
        <v>5402557658</v>
      </c>
      <c r="E2">
        <v>300582018</v>
      </c>
      <c r="F2">
        <v>1</v>
      </c>
    </row>
    <row r="3" spans="1:6" x14ac:dyDescent="0.25">
      <c r="A3" s="1" t="s">
        <v>576</v>
      </c>
      <c r="B3" t="s">
        <v>577</v>
      </c>
      <c r="C3">
        <v>210</v>
      </c>
      <c r="D3">
        <v>5406627232</v>
      </c>
      <c r="E3">
        <v>30032018</v>
      </c>
      <c r="F3">
        <v>2</v>
      </c>
    </row>
    <row r="4" spans="1:6" x14ac:dyDescent="0.25">
      <c r="A4" s="1" t="s">
        <v>576</v>
      </c>
      <c r="B4" t="s">
        <v>577</v>
      </c>
      <c r="C4">
        <v>210</v>
      </c>
      <c r="D4">
        <v>543306350303</v>
      </c>
      <c r="E4">
        <v>30052018</v>
      </c>
      <c r="F4">
        <v>3</v>
      </c>
    </row>
    <row r="5" spans="1:6" x14ac:dyDescent="0.25">
      <c r="A5" s="1" t="s">
        <v>576</v>
      </c>
      <c r="B5" t="s">
        <v>577</v>
      </c>
      <c r="C5">
        <v>210</v>
      </c>
      <c r="D5">
        <v>5404007988</v>
      </c>
      <c r="E5">
        <v>3032018</v>
      </c>
      <c r="F5">
        <v>6</v>
      </c>
    </row>
    <row r="6" spans="1:6" x14ac:dyDescent="0.25">
      <c r="A6" s="1" t="s">
        <v>576</v>
      </c>
      <c r="B6" t="s">
        <v>577</v>
      </c>
      <c r="C6">
        <v>210</v>
      </c>
      <c r="D6">
        <v>5407022470</v>
      </c>
      <c r="E6">
        <v>30032018</v>
      </c>
      <c r="F6">
        <v>7</v>
      </c>
    </row>
    <row r="7" spans="1:6" x14ac:dyDescent="0.25">
      <c r="A7" s="1" t="s">
        <v>576</v>
      </c>
      <c r="B7" t="s">
        <v>577</v>
      </c>
      <c r="C7">
        <v>210</v>
      </c>
      <c r="D7">
        <v>2225187834</v>
      </c>
      <c r="E7">
        <v>30032018</v>
      </c>
      <c r="F7">
        <v>9</v>
      </c>
    </row>
    <row r="8" spans="1:6" x14ac:dyDescent="0.25">
      <c r="A8" s="1" t="s">
        <v>576</v>
      </c>
      <c r="B8" t="s">
        <v>577</v>
      </c>
      <c r="C8">
        <v>210</v>
      </c>
      <c r="D8">
        <v>5408265940</v>
      </c>
      <c r="E8">
        <v>18062018</v>
      </c>
      <c r="F8">
        <v>35</v>
      </c>
    </row>
    <row r="9" spans="1:6" x14ac:dyDescent="0.25">
      <c r="A9" s="1" t="s">
        <v>576</v>
      </c>
      <c r="B9" t="s">
        <v>577</v>
      </c>
      <c r="C9">
        <v>210</v>
      </c>
      <c r="D9">
        <v>5405198340</v>
      </c>
      <c r="E9">
        <v>18062018</v>
      </c>
      <c r="F9">
        <v>37</v>
      </c>
    </row>
    <row r="10" spans="1:6" x14ac:dyDescent="0.25">
      <c r="A10" s="1" t="s">
        <v>576</v>
      </c>
      <c r="B10" t="s">
        <v>577</v>
      </c>
      <c r="C10">
        <v>210</v>
      </c>
      <c r="D10">
        <v>540698810360</v>
      </c>
      <c r="E10">
        <v>22062018</v>
      </c>
      <c r="F10">
        <v>43</v>
      </c>
    </row>
    <row r="11" spans="1:6" x14ac:dyDescent="0.25">
      <c r="A11" s="1" t="s">
        <v>576</v>
      </c>
      <c r="B11" t="s">
        <v>577</v>
      </c>
      <c r="C11">
        <v>210</v>
      </c>
      <c r="D11">
        <v>5408163762</v>
      </c>
      <c r="E11">
        <v>22062018</v>
      </c>
      <c r="F11">
        <v>44</v>
      </c>
    </row>
    <row r="12" spans="1:6" x14ac:dyDescent="0.25">
      <c r="A12" s="1" t="s">
        <v>576</v>
      </c>
      <c r="B12" t="s">
        <v>577</v>
      </c>
      <c r="C12">
        <v>210</v>
      </c>
      <c r="D12">
        <v>5406760770</v>
      </c>
      <c r="E12">
        <v>22062018</v>
      </c>
      <c r="F12">
        <v>47</v>
      </c>
    </row>
    <row r="13" spans="1:6" x14ac:dyDescent="0.25">
      <c r="A13" s="1" t="s">
        <v>576</v>
      </c>
      <c r="B13" t="s">
        <v>577</v>
      </c>
      <c r="C13">
        <v>210</v>
      </c>
      <c r="D13">
        <v>4212030822</v>
      </c>
      <c r="E13">
        <v>22062018</v>
      </c>
      <c r="F13">
        <v>50</v>
      </c>
    </row>
    <row r="14" spans="1:6" x14ac:dyDescent="0.25">
      <c r="A14" s="1" t="s">
        <v>576</v>
      </c>
      <c r="B14" t="s">
        <v>577</v>
      </c>
      <c r="C14">
        <v>210</v>
      </c>
      <c r="D14">
        <v>5409234705</v>
      </c>
      <c r="E14">
        <v>22062018</v>
      </c>
      <c r="F14">
        <v>51</v>
      </c>
    </row>
    <row r="15" spans="1:6" x14ac:dyDescent="0.25">
      <c r="A15" s="2" t="s">
        <v>576</v>
      </c>
      <c r="B15" t="s">
        <v>577</v>
      </c>
      <c r="C15">
        <v>210</v>
      </c>
      <c r="D15">
        <v>5406801730</v>
      </c>
      <c r="E15">
        <v>24012020</v>
      </c>
      <c r="F15">
        <v>58</v>
      </c>
    </row>
    <row r="16" spans="1:6" x14ac:dyDescent="0.25">
      <c r="A16" s="1" t="s">
        <v>576</v>
      </c>
      <c r="B16" t="s">
        <v>577</v>
      </c>
      <c r="C16">
        <v>210</v>
      </c>
      <c r="D16">
        <v>5404146741</v>
      </c>
      <c r="E16">
        <v>24042020</v>
      </c>
      <c r="F16">
        <v>60</v>
      </c>
    </row>
    <row r="17" spans="1:6" x14ac:dyDescent="0.25">
      <c r="A17" s="1" t="s">
        <v>576</v>
      </c>
      <c r="B17" t="s">
        <v>577</v>
      </c>
      <c r="C17">
        <v>210</v>
      </c>
      <c r="D17">
        <v>5406746896</v>
      </c>
      <c r="E17">
        <v>24042020</v>
      </c>
      <c r="F17">
        <v>61</v>
      </c>
    </row>
    <row r="18" spans="1:6" x14ac:dyDescent="0.25">
      <c r="A18" s="1" t="s">
        <v>576</v>
      </c>
      <c r="B18" t="s">
        <v>577</v>
      </c>
      <c r="C18">
        <v>210</v>
      </c>
      <c r="D18">
        <v>5448108334</v>
      </c>
      <c r="E18">
        <v>24042020</v>
      </c>
      <c r="F18">
        <v>62</v>
      </c>
    </row>
    <row r="19" spans="1:6" x14ac:dyDescent="0.25">
      <c r="A19" s="3" t="s">
        <v>576</v>
      </c>
      <c r="B19" t="s">
        <v>577</v>
      </c>
      <c r="C19">
        <v>210</v>
      </c>
      <c r="D19">
        <v>5410119182</v>
      </c>
      <c r="E19">
        <v>24042020</v>
      </c>
      <c r="F19">
        <v>63</v>
      </c>
    </row>
    <row r="20" spans="1:6" x14ac:dyDescent="0.25">
      <c r="A20" s="3" t="s">
        <v>576</v>
      </c>
      <c r="B20" t="s">
        <v>577</v>
      </c>
      <c r="C20">
        <v>210</v>
      </c>
      <c r="D20">
        <v>5402108229</v>
      </c>
      <c r="E20">
        <v>24042020</v>
      </c>
      <c r="F20">
        <v>64</v>
      </c>
    </row>
    <row r="21" spans="1:6" x14ac:dyDescent="0.25">
      <c r="A21" s="3" t="s">
        <v>576</v>
      </c>
      <c r="B21" t="s">
        <v>577</v>
      </c>
      <c r="C21">
        <v>210</v>
      </c>
      <c r="D21">
        <v>5404021020</v>
      </c>
      <c r="E21">
        <v>24042020</v>
      </c>
      <c r="F21">
        <v>65</v>
      </c>
    </row>
    <row r="22" spans="1:6" x14ac:dyDescent="0.25">
      <c r="A22" s="1" t="s">
        <v>576</v>
      </c>
      <c r="B22" t="s">
        <v>577</v>
      </c>
      <c r="C22">
        <v>210</v>
      </c>
      <c r="D22">
        <v>5404305938</v>
      </c>
      <c r="E22">
        <v>24042020</v>
      </c>
      <c r="F22">
        <v>66</v>
      </c>
    </row>
    <row r="23" spans="1:6" x14ac:dyDescent="0.25">
      <c r="A23" s="3" t="s">
        <v>576</v>
      </c>
      <c r="B23" t="s">
        <v>577</v>
      </c>
      <c r="C23">
        <v>210</v>
      </c>
      <c r="D23">
        <v>5407221524</v>
      </c>
      <c r="E23">
        <v>24042020</v>
      </c>
      <c r="F23">
        <v>67</v>
      </c>
    </row>
    <row r="24" spans="1:6" x14ac:dyDescent="0.25">
      <c r="A24" s="1" t="s">
        <v>576</v>
      </c>
      <c r="B24" t="s">
        <v>577</v>
      </c>
      <c r="C24">
        <v>210</v>
      </c>
      <c r="D24">
        <v>5406219427</v>
      </c>
      <c r="E24">
        <v>24042020</v>
      </c>
      <c r="F24">
        <v>68</v>
      </c>
    </row>
    <row r="25" spans="1:6" x14ac:dyDescent="0.25">
      <c r="A25" s="3" t="s">
        <v>576</v>
      </c>
      <c r="B25" t="s">
        <v>577</v>
      </c>
      <c r="C25">
        <v>210</v>
      </c>
      <c r="D25">
        <v>5402040161</v>
      </c>
      <c r="E25">
        <v>24042020</v>
      </c>
      <c r="F25">
        <v>69</v>
      </c>
    </row>
    <row r="26" spans="1:6" x14ac:dyDescent="0.25">
      <c r="A26" s="1" t="s">
        <v>576</v>
      </c>
      <c r="B26" t="s">
        <v>577</v>
      </c>
      <c r="C26">
        <v>210</v>
      </c>
      <c r="D26">
        <v>5404196118</v>
      </c>
      <c r="E26">
        <v>24042020</v>
      </c>
      <c r="F26">
        <v>70</v>
      </c>
    </row>
    <row r="27" spans="1:6" x14ac:dyDescent="0.25">
      <c r="A27" s="1" t="s">
        <v>576</v>
      </c>
      <c r="B27" t="s">
        <v>577</v>
      </c>
      <c r="C27">
        <v>210</v>
      </c>
      <c r="D27">
        <v>5406216970</v>
      </c>
      <c r="E27">
        <v>24042020</v>
      </c>
      <c r="F27">
        <v>71</v>
      </c>
    </row>
    <row r="28" spans="1:6" x14ac:dyDescent="0.25">
      <c r="A28" s="1" t="s">
        <v>576</v>
      </c>
      <c r="B28" t="s">
        <v>577</v>
      </c>
      <c r="C28">
        <v>210</v>
      </c>
      <c r="D28">
        <v>5406596471</v>
      </c>
      <c r="E28">
        <v>24042020</v>
      </c>
      <c r="F28">
        <v>72</v>
      </c>
    </row>
    <row r="29" spans="1:6" x14ac:dyDescent="0.25">
      <c r="A29" s="1" t="s">
        <v>576</v>
      </c>
      <c r="B29" t="s">
        <v>577</v>
      </c>
      <c r="C29">
        <v>210</v>
      </c>
      <c r="D29">
        <v>5407224660</v>
      </c>
      <c r="E29">
        <v>24042020</v>
      </c>
      <c r="F29">
        <v>73</v>
      </c>
    </row>
    <row r="30" spans="1:6" x14ac:dyDescent="0.25">
      <c r="A30" s="1" t="s">
        <v>576</v>
      </c>
      <c r="B30" t="s">
        <v>577</v>
      </c>
      <c r="C30">
        <v>210</v>
      </c>
      <c r="D30">
        <v>3848004255</v>
      </c>
      <c r="E30">
        <v>24042020</v>
      </c>
      <c r="F30">
        <v>74</v>
      </c>
    </row>
    <row r="31" spans="1:6" x14ac:dyDescent="0.25">
      <c r="A31" s="1" t="s">
        <v>576</v>
      </c>
      <c r="B31" t="s">
        <v>577</v>
      </c>
      <c r="C31">
        <v>210</v>
      </c>
      <c r="D31">
        <v>5402476529</v>
      </c>
      <c r="E31">
        <v>24042020</v>
      </c>
      <c r="F31">
        <v>75</v>
      </c>
    </row>
    <row r="32" spans="1:6" x14ac:dyDescent="0.25">
      <c r="A32" s="1" t="s">
        <v>576</v>
      </c>
      <c r="B32" t="s">
        <v>577</v>
      </c>
      <c r="C32">
        <v>210</v>
      </c>
      <c r="D32">
        <v>5405396582</v>
      </c>
      <c r="E32">
        <v>24042020</v>
      </c>
      <c r="F32">
        <v>76</v>
      </c>
    </row>
    <row r="33" spans="1:6" x14ac:dyDescent="0.25">
      <c r="A33" s="1" t="s">
        <v>576</v>
      </c>
      <c r="B33" t="s">
        <v>577</v>
      </c>
      <c r="C33">
        <v>210</v>
      </c>
      <c r="D33">
        <v>5407057232</v>
      </c>
      <c r="E33">
        <v>24042020</v>
      </c>
      <c r="F33">
        <v>77</v>
      </c>
    </row>
    <row r="34" spans="1:6" x14ac:dyDescent="0.25">
      <c r="A34" s="3" t="s">
        <v>576</v>
      </c>
      <c r="B34" t="s">
        <v>577</v>
      </c>
      <c r="C34">
        <v>210</v>
      </c>
      <c r="D34">
        <v>5407066558</v>
      </c>
      <c r="E34">
        <v>24042020</v>
      </c>
      <c r="F34">
        <v>78</v>
      </c>
    </row>
    <row r="35" spans="1:6" x14ac:dyDescent="0.25">
      <c r="A35" s="1" t="s">
        <v>576</v>
      </c>
      <c r="B35" t="s">
        <v>577</v>
      </c>
      <c r="C35">
        <v>210</v>
      </c>
      <c r="D35">
        <v>5406391795</v>
      </c>
      <c r="E35">
        <v>27042020</v>
      </c>
      <c r="F35">
        <v>79</v>
      </c>
    </row>
    <row r="36" spans="1:6" x14ac:dyDescent="0.25">
      <c r="A36" s="1" t="s">
        <v>576</v>
      </c>
      <c r="B36" t="s">
        <v>577</v>
      </c>
      <c r="C36">
        <v>210</v>
      </c>
      <c r="D36">
        <v>5407454913</v>
      </c>
      <c r="E36">
        <v>27042020</v>
      </c>
      <c r="F36">
        <v>80</v>
      </c>
    </row>
    <row r="37" spans="1:6" x14ac:dyDescent="0.25">
      <c r="A37" s="1" t="s">
        <v>576</v>
      </c>
      <c r="B37" t="s">
        <v>577</v>
      </c>
      <c r="C37">
        <v>210</v>
      </c>
      <c r="D37">
        <v>2465148532</v>
      </c>
      <c r="E37">
        <v>27042020</v>
      </c>
      <c r="F37">
        <v>81</v>
      </c>
    </row>
    <row r="38" spans="1:6" x14ac:dyDescent="0.25">
      <c r="A38" s="1" t="s">
        <v>576</v>
      </c>
      <c r="B38" t="s">
        <v>577</v>
      </c>
      <c r="C38">
        <v>210</v>
      </c>
      <c r="D38">
        <v>2464026919</v>
      </c>
      <c r="E38">
        <v>27042020</v>
      </c>
      <c r="F38">
        <v>82</v>
      </c>
    </row>
    <row r="39" spans="1:6" x14ac:dyDescent="0.25">
      <c r="A39" s="1" t="s">
        <v>576</v>
      </c>
      <c r="B39" t="s">
        <v>577</v>
      </c>
      <c r="C39">
        <v>210</v>
      </c>
      <c r="D39">
        <v>5406519290</v>
      </c>
      <c r="E39">
        <v>27042020</v>
      </c>
      <c r="F39">
        <v>83</v>
      </c>
    </row>
    <row r="40" spans="1:6" x14ac:dyDescent="0.25">
      <c r="A40" s="3" t="s">
        <v>576</v>
      </c>
      <c r="B40" t="s">
        <v>577</v>
      </c>
      <c r="C40">
        <v>210</v>
      </c>
      <c r="D40">
        <v>5405115866</v>
      </c>
      <c r="E40">
        <v>27042020</v>
      </c>
      <c r="F40">
        <v>84</v>
      </c>
    </row>
    <row r="41" spans="1:6" x14ac:dyDescent="0.25">
      <c r="A41" s="1" t="s">
        <v>576</v>
      </c>
      <c r="B41" t="s">
        <v>577</v>
      </c>
      <c r="C41">
        <v>210</v>
      </c>
      <c r="D41">
        <v>5405172920</v>
      </c>
      <c r="E41">
        <v>27042020</v>
      </c>
      <c r="F41">
        <v>85</v>
      </c>
    </row>
    <row r="42" spans="1:6" x14ac:dyDescent="0.25">
      <c r="A42" s="3" t="s">
        <v>576</v>
      </c>
      <c r="B42" t="s">
        <v>577</v>
      </c>
      <c r="C42">
        <v>210</v>
      </c>
      <c r="D42">
        <v>5406999047</v>
      </c>
      <c r="E42">
        <v>27042020</v>
      </c>
      <c r="F42">
        <v>86</v>
      </c>
    </row>
    <row r="43" spans="1:6" x14ac:dyDescent="0.25">
      <c r="A43" s="1" t="s">
        <v>576</v>
      </c>
      <c r="B43" t="s">
        <v>577</v>
      </c>
      <c r="C43">
        <v>210</v>
      </c>
      <c r="D43">
        <v>5401381899</v>
      </c>
      <c r="E43">
        <v>27042020</v>
      </c>
      <c r="F43">
        <v>87</v>
      </c>
    </row>
    <row r="44" spans="1:6" x14ac:dyDescent="0.25">
      <c r="A44" s="1" t="s">
        <v>576</v>
      </c>
      <c r="B44" t="s">
        <v>577</v>
      </c>
      <c r="C44">
        <v>210</v>
      </c>
      <c r="D44">
        <v>5406692680</v>
      </c>
      <c r="E44">
        <v>27042020</v>
      </c>
      <c r="F44">
        <v>88</v>
      </c>
    </row>
    <row r="45" spans="1:6" x14ac:dyDescent="0.25">
      <c r="A45" s="1" t="s">
        <v>576</v>
      </c>
      <c r="B45" t="s">
        <v>577</v>
      </c>
      <c r="C45">
        <v>210</v>
      </c>
      <c r="D45">
        <v>5404288802</v>
      </c>
      <c r="E45">
        <v>27042020</v>
      </c>
      <c r="F45">
        <v>89</v>
      </c>
    </row>
    <row r="46" spans="1:6" x14ac:dyDescent="0.25">
      <c r="A46" s="1" t="s">
        <v>576</v>
      </c>
      <c r="B46" t="s">
        <v>577</v>
      </c>
      <c r="C46">
        <v>210</v>
      </c>
      <c r="D46">
        <v>5407048245</v>
      </c>
      <c r="E46">
        <v>27042020</v>
      </c>
      <c r="F46">
        <v>90</v>
      </c>
    </row>
    <row r="47" spans="1:6" x14ac:dyDescent="0.25">
      <c r="A47" s="1" t="s">
        <v>576</v>
      </c>
      <c r="B47" t="s">
        <v>577</v>
      </c>
      <c r="C47">
        <v>210</v>
      </c>
      <c r="D47">
        <v>5403188019</v>
      </c>
      <c r="E47">
        <v>27042020</v>
      </c>
      <c r="F47">
        <v>91</v>
      </c>
    </row>
    <row r="48" spans="1:6" x14ac:dyDescent="0.25">
      <c r="A48" s="3" t="s">
        <v>576</v>
      </c>
      <c r="B48" t="s">
        <v>577</v>
      </c>
      <c r="C48">
        <v>210</v>
      </c>
      <c r="D48">
        <v>5402008697</v>
      </c>
      <c r="E48">
        <v>27042020</v>
      </c>
      <c r="F48">
        <v>92</v>
      </c>
    </row>
    <row r="49" spans="1:6" x14ac:dyDescent="0.25">
      <c r="A49" s="1" t="s">
        <v>576</v>
      </c>
      <c r="B49" t="s">
        <v>577</v>
      </c>
      <c r="C49">
        <v>210</v>
      </c>
      <c r="D49">
        <v>5406039720</v>
      </c>
      <c r="E49">
        <v>27042020</v>
      </c>
      <c r="F49">
        <v>93</v>
      </c>
    </row>
    <row r="50" spans="1:6" x14ac:dyDescent="0.25">
      <c r="A50" s="3" t="s">
        <v>576</v>
      </c>
      <c r="B50" t="s">
        <v>577</v>
      </c>
      <c r="C50">
        <v>210</v>
      </c>
      <c r="D50">
        <v>5405286220</v>
      </c>
      <c r="E50">
        <v>27042020</v>
      </c>
      <c r="F50">
        <v>94</v>
      </c>
    </row>
    <row r="51" spans="1:6" x14ac:dyDescent="0.25">
      <c r="A51" s="3" t="s">
        <v>576</v>
      </c>
      <c r="B51" t="s">
        <v>577</v>
      </c>
      <c r="C51">
        <v>210</v>
      </c>
      <c r="D51">
        <v>5406780833</v>
      </c>
      <c r="E51">
        <v>27042020</v>
      </c>
      <c r="F51">
        <v>95</v>
      </c>
    </row>
    <row r="52" spans="1:6" x14ac:dyDescent="0.25">
      <c r="A52" s="1" t="s">
        <v>576</v>
      </c>
      <c r="B52" t="s">
        <v>577</v>
      </c>
      <c r="C52">
        <v>210</v>
      </c>
      <c r="D52">
        <v>5402020581</v>
      </c>
      <c r="E52">
        <v>27042020</v>
      </c>
      <c r="F52">
        <v>96</v>
      </c>
    </row>
    <row r="53" spans="1:6" x14ac:dyDescent="0.25">
      <c r="A53" s="1" t="s">
        <v>576</v>
      </c>
      <c r="B53" t="s">
        <v>577</v>
      </c>
      <c r="C53">
        <v>210</v>
      </c>
      <c r="D53">
        <v>5404390500</v>
      </c>
      <c r="E53">
        <v>27042020</v>
      </c>
      <c r="F53">
        <v>97</v>
      </c>
    </row>
    <row r="54" spans="1:6" x14ac:dyDescent="0.25">
      <c r="A54" s="1" t="s">
        <v>576</v>
      </c>
      <c r="B54" t="s">
        <v>577</v>
      </c>
      <c r="C54">
        <v>210</v>
      </c>
      <c r="D54">
        <v>5406435570</v>
      </c>
      <c r="E54">
        <v>27042020</v>
      </c>
      <c r="F54">
        <v>98</v>
      </c>
    </row>
    <row r="55" spans="1:6" x14ac:dyDescent="0.25">
      <c r="A55" s="1" t="s">
        <v>576</v>
      </c>
      <c r="B55" t="s">
        <v>577</v>
      </c>
      <c r="C55">
        <v>210</v>
      </c>
      <c r="D55">
        <v>5404265499</v>
      </c>
      <c r="E55">
        <v>27042020</v>
      </c>
      <c r="F55">
        <v>99</v>
      </c>
    </row>
    <row r="56" spans="1:6" x14ac:dyDescent="0.25">
      <c r="A56" s="3" t="s">
        <v>576</v>
      </c>
      <c r="B56" t="s">
        <v>577</v>
      </c>
      <c r="C56">
        <v>210</v>
      </c>
      <c r="D56">
        <v>5407115396</v>
      </c>
      <c r="E56">
        <v>27042020</v>
      </c>
      <c r="F56">
        <v>100</v>
      </c>
    </row>
    <row r="57" spans="1:6" x14ac:dyDescent="0.25">
      <c r="A57" s="1" t="s">
        <v>576</v>
      </c>
      <c r="B57" t="s">
        <v>577</v>
      </c>
      <c r="C57">
        <v>210</v>
      </c>
      <c r="D57">
        <v>5407048252</v>
      </c>
      <c r="E57">
        <v>27042020</v>
      </c>
      <c r="F57">
        <v>101</v>
      </c>
    </row>
    <row r="58" spans="1:6" x14ac:dyDescent="0.25">
      <c r="A58" s="1" t="s">
        <v>576</v>
      </c>
      <c r="B58" t="s">
        <v>577</v>
      </c>
      <c r="C58">
        <v>210</v>
      </c>
      <c r="D58">
        <v>5453000110</v>
      </c>
      <c r="E58">
        <v>27042020</v>
      </c>
      <c r="F58">
        <v>102</v>
      </c>
    </row>
    <row r="59" spans="1:6" x14ac:dyDescent="0.25">
      <c r="A59" s="1" t="s">
        <v>576</v>
      </c>
      <c r="B59" t="s">
        <v>577</v>
      </c>
      <c r="C59">
        <v>210</v>
      </c>
      <c r="D59">
        <v>5433147690</v>
      </c>
      <c r="E59">
        <v>27042020</v>
      </c>
      <c r="F59">
        <v>103</v>
      </c>
    </row>
    <row r="60" spans="1:6" x14ac:dyDescent="0.25">
      <c r="A60" s="1" t="s">
        <v>576</v>
      </c>
      <c r="B60" t="s">
        <v>577</v>
      </c>
      <c r="C60">
        <v>210</v>
      </c>
      <c r="D60">
        <v>5406986680</v>
      </c>
      <c r="E60">
        <v>28042020</v>
      </c>
      <c r="F60">
        <v>104</v>
      </c>
    </row>
    <row r="61" spans="1:6" x14ac:dyDescent="0.25">
      <c r="A61" s="1" t="s">
        <v>576</v>
      </c>
      <c r="B61" t="s">
        <v>577</v>
      </c>
      <c r="C61">
        <v>210</v>
      </c>
      <c r="D61">
        <v>5401232368</v>
      </c>
      <c r="E61">
        <v>28042020</v>
      </c>
      <c r="F61">
        <v>105</v>
      </c>
    </row>
    <row r="62" spans="1:6" x14ac:dyDescent="0.25">
      <c r="A62" s="3" t="s">
        <v>576</v>
      </c>
      <c r="B62" t="s">
        <v>577</v>
      </c>
      <c r="C62">
        <v>210</v>
      </c>
      <c r="D62">
        <v>5407002219</v>
      </c>
      <c r="E62">
        <v>28042020</v>
      </c>
      <c r="F62">
        <v>106</v>
      </c>
    </row>
    <row r="63" spans="1:6" x14ac:dyDescent="0.25">
      <c r="A63" s="1" t="s">
        <v>576</v>
      </c>
      <c r="B63" t="s">
        <v>577</v>
      </c>
      <c r="C63">
        <v>210</v>
      </c>
      <c r="D63">
        <v>5407025576</v>
      </c>
      <c r="E63">
        <v>28042020</v>
      </c>
      <c r="F63">
        <v>107</v>
      </c>
    </row>
    <row r="64" spans="1:6" x14ac:dyDescent="0.25">
      <c r="A64" s="1" t="s">
        <v>576</v>
      </c>
      <c r="B64" t="s">
        <v>577</v>
      </c>
      <c r="C64">
        <v>210</v>
      </c>
      <c r="D64">
        <v>1701034426</v>
      </c>
      <c r="E64">
        <v>28042020</v>
      </c>
      <c r="F64">
        <v>108</v>
      </c>
    </row>
    <row r="65" spans="1:6" x14ac:dyDescent="0.25">
      <c r="A65" s="1" t="s">
        <v>576</v>
      </c>
      <c r="B65" t="s">
        <v>577</v>
      </c>
      <c r="C65">
        <v>210</v>
      </c>
      <c r="D65">
        <v>5401105578</v>
      </c>
      <c r="E65">
        <v>28042020</v>
      </c>
      <c r="F65">
        <v>109</v>
      </c>
    </row>
    <row r="66" spans="1:6" x14ac:dyDescent="0.25">
      <c r="A66" s="1" t="s">
        <v>576</v>
      </c>
      <c r="B66" t="s">
        <v>577</v>
      </c>
      <c r="C66">
        <v>210</v>
      </c>
      <c r="D66">
        <v>5405239639</v>
      </c>
      <c r="E66">
        <v>28042020</v>
      </c>
      <c r="F66">
        <v>110</v>
      </c>
    </row>
    <row r="67" spans="1:6" x14ac:dyDescent="0.25">
      <c r="A67" s="3" t="s">
        <v>576</v>
      </c>
      <c r="B67" t="s">
        <v>577</v>
      </c>
      <c r="C67">
        <v>210</v>
      </c>
      <c r="D67">
        <v>5405356660</v>
      </c>
      <c r="E67">
        <v>28042020</v>
      </c>
      <c r="F67">
        <v>111</v>
      </c>
    </row>
    <row r="68" spans="1:6" x14ac:dyDescent="0.25">
      <c r="A68" s="1" t="s">
        <v>576</v>
      </c>
      <c r="B68" t="s">
        <v>577</v>
      </c>
      <c r="C68">
        <v>210</v>
      </c>
      <c r="D68">
        <v>5401267177</v>
      </c>
      <c r="E68">
        <v>28042020</v>
      </c>
      <c r="F68">
        <v>112</v>
      </c>
    </row>
    <row r="69" spans="1:6" x14ac:dyDescent="0.25">
      <c r="A69" s="1" t="s">
        <v>576</v>
      </c>
      <c r="B69" t="s">
        <v>577</v>
      </c>
      <c r="C69">
        <v>210</v>
      </c>
      <c r="D69">
        <v>5402488228</v>
      </c>
      <c r="E69">
        <v>28042020</v>
      </c>
      <c r="F69">
        <v>113</v>
      </c>
    </row>
    <row r="70" spans="1:6" x14ac:dyDescent="0.25">
      <c r="A70" s="1" t="s">
        <v>576</v>
      </c>
      <c r="B70" t="s">
        <v>577</v>
      </c>
      <c r="C70">
        <v>210</v>
      </c>
      <c r="D70">
        <v>5406506132</v>
      </c>
      <c r="E70">
        <v>28042020</v>
      </c>
      <c r="F70">
        <v>114</v>
      </c>
    </row>
    <row r="71" spans="1:6" x14ac:dyDescent="0.25">
      <c r="A71" s="1" t="s">
        <v>576</v>
      </c>
      <c r="B71" t="s">
        <v>577</v>
      </c>
      <c r="C71">
        <v>210</v>
      </c>
      <c r="D71">
        <v>5434111295</v>
      </c>
      <c r="E71">
        <v>28042020</v>
      </c>
      <c r="F71">
        <v>115</v>
      </c>
    </row>
    <row r="72" spans="1:6" x14ac:dyDescent="0.25">
      <c r="A72" s="1" t="s">
        <v>576</v>
      </c>
      <c r="B72" t="s">
        <v>577</v>
      </c>
      <c r="C72">
        <v>210</v>
      </c>
      <c r="D72">
        <v>5405116154</v>
      </c>
      <c r="E72">
        <v>28042020</v>
      </c>
      <c r="F72">
        <v>116</v>
      </c>
    </row>
    <row r="73" spans="1:6" x14ac:dyDescent="0.25">
      <c r="A73" s="1" t="s">
        <v>576</v>
      </c>
      <c r="B73" t="s">
        <v>577</v>
      </c>
      <c r="C73">
        <v>210</v>
      </c>
      <c r="D73">
        <v>5405009628</v>
      </c>
      <c r="E73">
        <v>28042020</v>
      </c>
      <c r="F73">
        <v>117</v>
      </c>
    </row>
    <row r="74" spans="1:6" x14ac:dyDescent="0.25">
      <c r="A74" s="1" t="s">
        <v>576</v>
      </c>
      <c r="B74" t="s">
        <v>577</v>
      </c>
      <c r="C74">
        <v>210</v>
      </c>
      <c r="D74">
        <v>5410045452</v>
      </c>
      <c r="E74">
        <v>28042020</v>
      </c>
      <c r="F74">
        <v>119</v>
      </c>
    </row>
    <row r="75" spans="1:6" x14ac:dyDescent="0.25">
      <c r="A75" s="3" t="s">
        <v>576</v>
      </c>
      <c r="B75" t="s">
        <v>577</v>
      </c>
      <c r="C75">
        <v>210</v>
      </c>
      <c r="D75">
        <v>5402474031</v>
      </c>
      <c r="E75">
        <v>28042020</v>
      </c>
      <c r="F75">
        <v>120</v>
      </c>
    </row>
    <row r="76" spans="1:6" x14ac:dyDescent="0.25">
      <c r="A76" s="3" t="s">
        <v>576</v>
      </c>
      <c r="B76" t="s">
        <v>577</v>
      </c>
      <c r="C76">
        <v>210</v>
      </c>
      <c r="D76">
        <v>5407125838</v>
      </c>
      <c r="E76">
        <v>28042020</v>
      </c>
      <c r="F76">
        <v>121</v>
      </c>
    </row>
    <row r="77" spans="1:6" x14ac:dyDescent="0.25">
      <c r="A77" s="1" t="s">
        <v>576</v>
      </c>
      <c r="B77" t="s">
        <v>577</v>
      </c>
      <c r="C77">
        <v>210</v>
      </c>
      <c r="D77">
        <v>2225141100</v>
      </c>
      <c r="E77">
        <v>28042020</v>
      </c>
      <c r="F77">
        <v>122</v>
      </c>
    </row>
    <row r="78" spans="1:6" x14ac:dyDescent="0.25">
      <c r="A78" s="1" t="s">
        <v>576</v>
      </c>
      <c r="B78" t="s">
        <v>577</v>
      </c>
      <c r="C78">
        <v>210</v>
      </c>
      <c r="D78">
        <v>5403188749</v>
      </c>
      <c r="E78">
        <v>28042020</v>
      </c>
      <c r="F78">
        <v>123</v>
      </c>
    </row>
    <row r="79" spans="1:6" x14ac:dyDescent="0.25">
      <c r="A79" s="1" t="s">
        <v>576</v>
      </c>
      <c r="B79" t="s">
        <v>577</v>
      </c>
      <c r="C79">
        <v>210</v>
      </c>
      <c r="D79">
        <v>5402479551</v>
      </c>
      <c r="E79">
        <v>28042020</v>
      </c>
      <c r="F79">
        <v>124</v>
      </c>
    </row>
    <row r="80" spans="1:6" x14ac:dyDescent="0.25">
      <c r="A80" s="3" t="s">
        <v>576</v>
      </c>
      <c r="B80" t="s">
        <v>577</v>
      </c>
      <c r="C80">
        <v>210</v>
      </c>
      <c r="D80">
        <v>5402576435</v>
      </c>
      <c r="E80">
        <v>28042020</v>
      </c>
      <c r="F80">
        <v>125</v>
      </c>
    </row>
    <row r="81" spans="1:6" x14ac:dyDescent="0.25">
      <c r="A81" s="1" t="s">
        <v>576</v>
      </c>
      <c r="B81" t="s">
        <v>577</v>
      </c>
      <c r="C81">
        <v>210</v>
      </c>
      <c r="D81">
        <v>5407215143</v>
      </c>
      <c r="E81">
        <v>28042020</v>
      </c>
      <c r="F81">
        <v>126</v>
      </c>
    </row>
    <row r="82" spans="1:6" x14ac:dyDescent="0.25">
      <c r="A82" s="1" t="s">
        <v>576</v>
      </c>
      <c r="B82" t="s">
        <v>577</v>
      </c>
      <c r="C82">
        <v>210</v>
      </c>
      <c r="D82">
        <v>4705033556</v>
      </c>
      <c r="E82">
        <v>28042020</v>
      </c>
      <c r="F82">
        <v>127</v>
      </c>
    </row>
    <row r="83" spans="1:6" x14ac:dyDescent="0.25">
      <c r="A83" s="1" t="s">
        <v>576</v>
      </c>
      <c r="B83" t="s">
        <v>577</v>
      </c>
      <c r="C83">
        <v>210</v>
      </c>
      <c r="D83">
        <v>5406712167</v>
      </c>
      <c r="E83">
        <v>28042020</v>
      </c>
      <c r="F83">
        <v>128</v>
      </c>
    </row>
    <row r="84" spans="1:6" x14ac:dyDescent="0.25">
      <c r="A84" s="1" t="s">
        <v>576</v>
      </c>
      <c r="B84" t="s">
        <v>577</v>
      </c>
      <c r="C84">
        <v>210</v>
      </c>
      <c r="D84">
        <v>5406108519</v>
      </c>
      <c r="E84">
        <v>29042020</v>
      </c>
      <c r="F84">
        <v>129</v>
      </c>
    </row>
    <row r="85" spans="1:6" x14ac:dyDescent="0.25">
      <c r="A85" s="1" t="s">
        <v>576</v>
      </c>
      <c r="B85" t="s">
        <v>577</v>
      </c>
      <c r="C85">
        <v>210</v>
      </c>
      <c r="D85">
        <v>5405954646</v>
      </c>
      <c r="E85">
        <v>29042020</v>
      </c>
      <c r="F85">
        <v>130</v>
      </c>
    </row>
    <row r="86" spans="1:6" x14ac:dyDescent="0.25">
      <c r="A86" s="1" t="s">
        <v>576</v>
      </c>
      <c r="B86" t="s">
        <v>577</v>
      </c>
      <c r="C86">
        <v>210</v>
      </c>
      <c r="D86">
        <v>5404161010</v>
      </c>
      <c r="E86">
        <v>29042020</v>
      </c>
      <c r="F86">
        <v>131</v>
      </c>
    </row>
    <row r="87" spans="1:6" x14ac:dyDescent="0.25">
      <c r="A87" s="1" t="s">
        <v>576</v>
      </c>
      <c r="B87" t="s">
        <v>577</v>
      </c>
      <c r="C87">
        <v>210</v>
      </c>
      <c r="D87">
        <v>5407238052</v>
      </c>
      <c r="E87">
        <v>29042020</v>
      </c>
      <c r="F87">
        <v>132</v>
      </c>
    </row>
    <row r="88" spans="1:6" x14ac:dyDescent="0.25">
      <c r="A88" s="1" t="s">
        <v>576</v>
      </c>
      <c r="B88" t="s">
        <v>577</v>
      </c>
      <c r="C88">
        <v>210</v>
      </c>
      <c r="D88">
        <v>5445100834</v>
      </c>
      <c r="E88">
        <v>29042020</v>
      </c>
      <c r="F88">
        <v>133</v>
      </c>
    </row>
    <row r="89" spans="1:6" x14ac:dyDescent="0.25">
      <c r="A89" s="1" t="s">
        <v>576</v>
      </c>
      <c r="B89" t="s">
        <v>577</v>
      </c>
      <c r="C89">
        <v>210</v>
      </c>
      <c r="D89">
        <v>5405369451</v>
      </c>
      <c r="E89">
        <v>29042020</v>
      </c>
      <c r="F89">
        <v>134</v>
      </c>
    </row>
    <row r="90" spans="1:6" x14ac:dyDescent="0.25">
      <c r="A90" s="3" t="s">
        <v>576</v>
      </c>
      <c r="B90" t="s">
        <v>577</v>
      </c>
      <c r="C90">
        <v>210</v>
      </c>
      <c r="D90">
        <v>5406294858</v>
      </c>
      <c r="E90">
        <v>29042020</v>
      </c>
      <c r="F90">
        <v>135</v>
      </c>
    </row>
    <row r="91" spans="1:6" x14ac:dyDescent="0.25">
      <c r="A91" s="1" t="s">
        <v>576</v>
      </c>
      <c r="B91" t="s">
        <v>577</v>
      </c>
      <c r="C91">
        <v>210</v>
      </c>
      <c r="D91">
        <v>5403191340</v>
      </c>
      <c r="E91">
        <v>29042020</v>
      </c>
      <c r="F91">
        <v>136</v>
      </c>
    </row>
    <row r="92" spans="1:6" x14ac:dyDescent="0.25">
      <c r="A92" s="1" t="s">
        <v>576</v>
      </c>
      <c r="B92" t="s">
        <v>577</v>
      </c>
      <c r="C92">
        <v>210</v>
      </c>
      <c r="D92">
        <v>5406979812</v>
      </c>
      <c r="E92">
        <v>29042020</v>
      </c>
      <c r="F92">
        <v>137</v>
      </c>
    </row>
    <row r="93" spans="1:6" x14ac:dyDescent="0.25">
      <c r="A93" s="1" t="s">
        <v>576</v>
      </c>
      <c r="B93" t="s">
        <v>577</v>
      </c>
      <c r="C93">
        <v>210</v>
      </c>
      <c r="D93">
        <v>5401176427</v>
      </c>
      <c r="E93">
        <v>29042020</v>
      </c>
      <c r="F93">
        <v>138</v>
      </c>
    </row>
    <row r="94" spans="1:6" x14ac:dyDescent="0.25">
      <c r="A94" s="1" t="s">
        <v>576</v>
      </c>
      <c r="B94" t="s">
        <v>577</v>
      </c>
      <c r="C94">
        <v>210</v>
      </c>
      <c r="D94">
        <v>5407269727</v>
      </c>
      <c r="E94">
        <v>29042020</v>
      </c>
      <c r="F94">
        <v>139</v>
      </c>
    </row>
    <row r="95" spans="1:6" x14ac:dyDescent="0.25">
      <c r="A95" s="16" t="s">
        <v>576</v>
      </c>
      <c r="B95" t="s">
        <v>577</v>
      </c>
      <c r="C95">
        <v>210</v>
      </c>
      <c r="D95">
        <v>5406023544</v>
      </c>
      <c r="E95">
        <v>29042020</v>
      </c>
      <c r="F95">
        <v>140</v>
      </c>
    </row>
    <row r="96" spans="1:6" x14ac:dyDescent="0.25">
      <c r="A96" s="3" t="s">
        <v>576</v>
      </c>
      <c r="B96" t="s">
        <v>577</v>
      </c>
      <c r="C96">
        <v>210</v>
      </c>
      <c r="D96">
        <v>5408001634</v>
      </c>
      <c r="E96">
        <v>29042020</v>
      </c>
      <c r="F96">
        <v>141</v>
      </c>
    </row>
    <row r="97" spans="1:6" x14ac:dyDescent="0.25">
      <c r="A97" s="1" t="s">
        <v>576</v>
      </c>
      <c r="B97" t="s">
        <v>577</v>
      </c>
      <c r="C97">
        <v>210</v>
      </c>
      <c r="D97">
        <v>5409227000</v>
      </c>
      <c r="E97">
        <v>29042020</v>
      </c>
      <c r="F97">
        <v>142</v>
      </c>
    </row>
    <row r="98" spans="1:6" x14ac:dyDescent="0.25">
      <c r="A98" s="1" t="s">
        <v>576</v>
      </c>
      <c r="B98" t="s">
        <v>577</v>
      </c>
      <c r="C98">
        <v>210</v>
      </c>
      <c r="D98">
        <v>5447107240</v>
      </c>
      <c r="E98">
        <v>29042020</v>
      </c>
      <c r="F98">
        <v>143</v>
      </c>
    </row>
    <row r="99" spans="1:6" x14ac:dyDescent="0.25">
      <c r="A99" s="1" t="s">
        <v>576</v>
      </c>
      <c r="B99" t="s">
        <v>577</v>
      </c>
      <c r="C99">
        <v>210</v>
      </c>
      <c r="D99">
        <v>5443117261</v>
      </c>
      <c r="E99">
        <v>29042020</v>
      </c>
      <c r="F99">
        <v>144</v>
      </c>
    </row>
    <row r="100" spans="1:6" x14ac:dyDescent="0.25">
      <c r="A100" s="1" t="s">
        <v>576</v>
      </c>
      <c r="B100" t="s">
        <v>577</v>
      </c>
      <c r="C100">
        <v>210</v>
      </c>
      <c r="D100">
        <v>5407202803</v>
      </c>
      <c r="E100">
        <v>29042020</v>
      </c>
      <c r="F100">
        <v>145</v>
      </c>
    </row>
    <row r="101" spans="1:6" x14ac:dyDescent="0.25">
      <c r="A101" s="1" t="s">
        <v>576</v>
      </c>
      <c r="B101" t="s">
        <v>577</v>
      </c>
      <c r="C101">
        <v>210</v>
      </c>
      <c r="D101">
        <v>5407034796</v>
      </c>
      <c r="E101">
        <v>29042020</v>
      </c>
      <c r="F101">
        <v>146</v>
      </c>
    </row>
    <row r="102" spans="1:6" x14ac:dyDescent="0.25">
      <c r="A102" s="1" t="s">
        <v>576</v>
      </c>
      <c r="B102" t="s">
        <v>577</v>
      </c>
      <c r="C102">
        <v>210</v>
      </c>
      <c r="D102">
        <v>5402170308</v>
      </c>
      <c r="E102">
        <v>29042020</v>
      </c>
      <c r="F102">
        <v>147</v>
      </c>
    </row>
    <row r="103" spans="1:6" x14ac:dyDescent="0.25">
      <c r="A103" s="1" t="s">
        <v>576</v>
      </c>
      <c r="B103" t="s">
        <v>577</v>
      </c>
      <c r="C103">
        <v>210</v>
      </c>
      <c r="D103">
        <v>5406253690</v>
      </c>
      <c r="E103">
        <v>29042020</v>
      </c>
      <c r="F103">
        <v>148</v>
      </c>
    </row>
    <row r="104" spans="1:6" x14ac:dyDescent="0.25">
      <c r="A104" s="1" t="s">
        <v>576</v>
      </c>
      <c r="B104" t="s">
        <v>577</v>
      </c>
      <c r="C104">
        <v>210</v>
      </c>
      <c r="D104">
        <v>5433110524</v>
      </c>
      <c r="E104">
        <v>30042020</v>
      </c>
      <c r="F104">
        <v>149</v>
      </c>
    </row>
    <row r="105" spans="1:6" x14ac:dyDescent="0.25">
      <c r="A105" s="1" t="s">
        <v>576</v>
      </c>
      <c r="B105" t="s">
        <v>577</v>
      </c>
      <c r="C105">
        <v>210</v>
      </c>
      <c r="D105">
        <v>5407005690</v>
      </c>
      <c r="E105">
        <v>30042020</v>
      </c>
      <c r="F105">
        <v>150</v>
      </c>
    </row>
    <row r="106" spans="1:6" x14ac:dyDescent="0.25">
      <c r="A106" s="1" t="s">
        <v>576</v>
      </c>
      <c r="B106" t="s">
        <v>577</v>
      </c>
      <c r="C106">
        <v>210</v>
      </c>
      <c r="D106">
        <v>5408109388</v>
      </c>
      <c r="E106">
        <v>30042020</v>
      </c>
      <c r="F106">
        <v>151</v>
      </c>
    </row>
    <row r="107" spans="1:6" x14ac:dyDescent="0.25">
      <c r="A107" s="1" t="s">
        <v>576</v>
      </c>
      <c r="B107" t="s">
        <v>577</v>
      </c>
      <c r="C107">
        <v>210</v>
      </c>
      <c r="D107">
        <v>5404198330</v>
      </c>
      <c r="E107">
        <v>30042020</v>
      </c>
      <c r="F107">
        <v>152</v>
      </c>
    </row>
    <row r="108" spans="1:6" x14ac:dyDescent="0.25">
      <c r="A108" s="1" t="s">
        <v>576</v>
      </c>
      <c r="B108" t="s">
        <v>577</v>
      </c>
      <c r="C108">
        <v>210</v>
      </c>
      <c r="D108">
        <v>5404253239</v>
      </c>
      <c r="E108">
        <v>30042020</v>
      </c>
      <c r="F108">
        <v>153</v>
      </c>
    </row>
    <row r="109" spans="1:6" x14ac:dyDescent="0.25">
      <c r="A109" s="1" t="s">
        <v>576</v>
      </c>
      <c r="B109" t="s">
        <v>577</v>
      </c>
      <c r="C109">
        <v>210</v>
      </c>
      <c r="D109">
        <v>5403158790</v>
      </c>
      <c r="E109">
        <v>30042020</v>
      </c>
      <c r="F109">
        <v>154</v>
      </c>
    </row>
    <row r="110" spans="1:6" x14ac:dyDescent="0.25">
      <c r="A110" s="1" t="s">
        <v>576</v>
      </c>
      <c r="B110" t="s">
        <v>577</v>
      </c>
      <c r="C110">
        <v>210</v>
      </c>
      <c r="D110">
        <v>5408170103</v>
      </c>
      <c r="E110">
        <v>30042020</v>
      </c>
      <c r="F110">
        <v>155</v>
      </c>
    </row>
    <row r="111" spans="1:6" x14ac:dyDescent="0.25">
      <c r="A111" s="1" t="s">
        <v>576</v>
      </c>
      <c r="B111" t="s">
        <v>577</v>
      </c>
      <c r="C111">
        <v>210</v>
      </c>
      <c r="D111">
        <v>5408232367</v>
      </c>
      <c r="E111">
        <v>30042020</v>
      </c>
      <c r="F111">
        <v>156</v>
      </c>
    </row>
    <row r="112" spans="1:6" x14ac:dyDescent="0.25">
      <c r="A112" s="1" t="s">
        <v>576</v>
      </c>
      <c r="B112" t="s">
        <v>577</v>
      </c>
      <c r="C112">
        <v>210</v>
      </c>
      <c r="D112">
        <v>5406367922</v>
      </c>
      <c r="E112">
        <v>30042020</v>
      </c>
      <c r="F112">
        <v>157</v>
      </c>
    </row>
    <row r="113" spans="1:6" x14ac:dyDescent="0.25">
      <c r="A113" s="1" t="s">
        <v>576</v>
      </c>
      <c r="B113" t="s">
        <v>577</v>
      </c>
      <c r="C113">
        <v>210</v>
      </c>
      <c r="D113">
        <v>5406584356</v>
      </c>
      <c r="E113">
        <v>30042020</v>
      </c>
      <c r="F113">
        <v>158</v>
      </c>
    </row>
    <row r="114" spans="1:6" x14ac:dyDescent="0.25">
      <c r="A114" s="1" t="s">
        <v>576</v>
      </c>
      <c r="B114" t="s">
        <v>577</v>
      </c>
      <c r="C114">
        <v>210</v>
      </c>
      <c r="D114">
        <v>5406371037</v>
      </c>
      <c r="E114">
        <v>30042020</v>
      </c>
      <c r="F114">
        <v>159</v>
      </c>
    </row>
    <row r="115" spans="1:6" x14ac:dyDescent="0.25">
      <c r="A115" s="1" t="s">
        <v>576</v>
      </c>
      <c r="B115" t="s">
        <v>577</v>
      </c>
      <c r="C115">
        <v>210</v>
      </c>
      <c r="D115">
        <v>5407954634</v>
      </c>
      <c r="E115">
        <v>30042020</v>
      </c>
      <c r="F115">
        <v>160</v>
      </c>
    </row>
    <row r="116" spans="1:6" x14ac:dyDescent="0.25">
      <c r="A116" s="1" t="s">
        <v>576</v>
      </c>
      <c r="B116" t="s">
        <v>577</v>
      </c>
      <c r="C116">
        <v>210</v>
      </c>
      <c r="D116">
        <v>5402560749</v>
      </c>
      <c r="E116">
        <v>30042020</v>
      </c>
      <c r="F116">
        <v>161</v>
      </c>
    </row>
    <row r="117" spans="1:6" x14ac:dyDescent="0.25">
      <c r="A117" s="1" t="s">
        <v>576</v>
      </c>
      <c r="B117" t="s">
        <v>577</v>
      </c>
      <c r="C117">
        <v>210</v>
      </c>
      <c r="D117">
        <v>5402484590</v>
      </c>
      <c r="E117">
        <v>30042020</v>
      </c>
      <c r="F117">
        <v>162</v>
      </c>
    </row>
    <row r="118" spans="1:6" x14ac:dyDescent="0.25">
      <c r="A118" s="1" t="s">
        <v>576</v>
      </c>
      <c r="B118" t="s">
        <v>577</v>
      </c>
      <c r="C118">
        <v>210</v>
      </c>
      <c r="D118">
        <v>5408008559</v>
      </c>
      <c r="E118">
        <v>30042020</v>
      </c>
      <c r="F118">
        <v>163</v>
      </c>
    </row>
    <row r="119" spans="1:6" x14ac:dyDescent="0.25">
      <c r="A119" s="1" t="s">
        <v>576</v>
      </c>
      <c r="B119" t="s">
        <v>577</v>
      </c>
      <c r="C119">
        <v>210</v>
      </c>
      <c r="D119">
        <v>5405262589</v>
      </c>
      <c r="E119">
        <v>30042020</v>
      </c>
      <c r="F119">
        <v>164</v>
      </c>
    </row>
    <row r="120" spans="1:6" x14ac:dyDescent="0.25">
      <c r="A120" s="1" t="s">
        <v>576</v>
      </c>
      <c r="B120" t="s">
        <v>577</v>
      </c>
      <c r="C120">
        <v>210</v>
      </c>
      <c r="D120">
        <v>5433126637</v>
      </c>
      <c r="E120">
        <v>7052020</v>
      </c>
      <c r="F120">
        <v>165</v>
      </c>
    </row>
    <row r="121" spans="1:6" x14ac:dyDescent="0.25">
      <c r="A121" s="1" t="s">
        <v>576</v>
      </c>
      <c r="B121" t="s">
        <v>577</v>
      </c>
      <c r="C121">
        <v>210</v>
      </c>
      <c r="D121">
        <v>5408013291</v>
      </c>
      <c r="E121">
        <v>7052020</v>
      </c>
      <c r="F121">
        <v>166</v>
      </c>
    </row>
    <row r="122" spans="1:6" x14ac:dyDescent="0.25">
      <c r="A122" s="1" t="s">
        <v>576</v>
      </c>
      <c r="B122" t="s">
        <v>577</v>
      </c>
      <c r="C122">
        <v>210</v>
      </c>
      <c r="D122">
        <v>5401340780</v>
      </c>
      <c r="E122">
        <v>7052020</v>
      </c>
      <c r="F122">
        <v>167</v>
      </c>
    </row>
    <row r="123" spans="1:6" x14ac:dyDescent="0.25">
      <c r="A123" s="1" t="s">
        <v>576</v>
      </c>
      <c r="B123" t="s">
        <v>577</v>
      </c>
      <c r="C123">
        <v>210</v>
      </c>
      <c r="D123">
        <v>5406610292</v>
      </c>
      <c r="E123">
        <v>7052020</v>
      </c>
      <c r="F123">
        <v>169</v>
      </c>
    </row>
    <row r="124" spans="1:6" x14ac:dyDescent="0.25">
      <c r="A124" s="3" t="s">
        <v>576</v>
      </c>
      <c r="B124" t="s">
        <v>577</v>
      </c>
      <c r="C124">
        <v>210</v>
      </c>
      <c r="D124">
        <v>5507066294</v>
      </c>
      <c r="E124">
        <v>14052020</v>
      </c>
      <c r="F124">
        <v>170</v>
      </c>
    </row>
    <row r="125" spans="1:6" x14ac:dyDescent="0.25">
      <c r="A125" s="3" t="s">
        <v>576</v>
      </c>
      <c r="B125" t="s">
        <v>577</v>
      </c>
      <c r="C125">
        <v>210</v>
      </c>
      <c r="D125">
        <v>7728265372</v>
      </c>
      <c r="E125">
        <v>14052020</v>
      </c>
      <c r="F125">
        <v>171</v>
      </c>
    </row>
    <row r="126" spans="1:6" x14ac:dyDescent="0.25">
      <c r="A126" s="1" t="s">
        <v>576</v>
      </c>
      <c r="B126" t="s">
        <v>577</v>
      </c>
      <c r="C126">
        <v>210</v>
      </c>
      <c r="D126">
        <v>5404103152</v>
      </c>
      <c r="E126">
        <v>14052020</v>
      </c>
      <c r="F126">
        <v>172</v>
      </c>
    </row>
    <row r="127" spans="1:6" x14ac:dyDescent="0.25">
      <c r="A127" s="1" t="s">
        <v>576</v>
      </c>
      <c r="B127" t="s">
        <v>577</v>
      </c>
      <c r="C127">
        <v>210</v>
      </c>
      <c r="D127">
        <v>5407199501</v>
      </c>
      <c r="E127">
        <v>14052020</v>
      </c>
      <c r="F127">
        <v>174</v>
      </c>
    </row>
    <row r="128" spans="1:6" x14ac:dyDescent="0.25">
      <c r="A128" s="1" t="s">
        <v>576</v>
      </c>
      <c r="B128" t="s">
        <v>577</v>
      </c>
      <c r="C128">
        <v>210</v>
      </c>
      <c r="D128">
        <v>5403112891</v>
      </c>
      <c r="E128">
        <v>14052020</v>
      </c>
      <c r="F128">
        <v>175</v>
      </c>
    </row>
    <row r="129" spans="1:6" x14ac:dyDescent="0.25">
      <c r="A129" s="1" t="s">
        <v>576</v>
      </c>
      <c r="B129" t="s">
        <v>577</v>
      </c>
      <c r="C129">
        <v>210</v>
      </c>
      <c r="D129">
        <v>5401265155</v>
      </c>
      <c r="E129">
        <v>14052020</v>
      </c>
      <c r="F129">
        <v>176</v>
      </c>
    </row>
    <row r="130" spans="1:6" x14ac:dyDescent="0.25">
      <c r="A130" s="3" t="s">
        <v>576</v>
      </c>
      <c r="B130" t="s">
        <v>577</v>
      </c>
      <c r="C130">
        <v>210</v>
      </c>
      <c r="D130">
        <v>5403199719</v>
      </c>
      <c r="E130">
        <v>15052020</v>
      </c>
      <c r="F130">
        <v>177</v>
      </c>
    </row>
    <row r="131" spans="1:6" x14ac:dyDescent="0.25">
      <c r="A131" s="1" t="s">
        <v>576</v>
      </c>
      <c r="B131" t="s">
        <v>577</v>
      </c>
      <c r="C131">
        <v>210</v>
      </c>
      <c r="D131">
        <v>2801076044</v>
      </c>
      <c r="E131">
        <v>20052020</v>
      </c>
      <c r="F131">
        <v>179</v>
      </c>
    </row>
    <row r="132" spans="1:6" x14ac:dyDescent="0.25">
      <c r="A132" s="3" t="s">
        <v>576</v>
      </c>
      <c r="B132" t="s">
        <v>577</v>
      </c>
      <c r="C132">
        <v>210</v>
      </c>
      <c r="D132">
        <v>5405483411</v>
      </c>
      <c r="E132">
        <v>20052020</v>
      </c>
      <c r="F132">
        <v>180</v>
      </c>
    </row>
    <row r="133" spans="1:6" x14ac:dyDescent="0.25">
      <c r="A133" s="1" t="s">
        <v>576</v>
      </c>
      <c r="B133" t="s">
        <v>577</v>
      </c>
      <c r="C133">
        <v>210</v>
      </c>
      <c r="D133">
        <v>5408014344</v>
      </c>
      <c r="E133">
        <v>15062020</v>
      </c>
      <c r="F133">
        <v>181</v>
      </c>
    </row>
    <row r="134" spans="1:6" x14ac:dyDescent="0.25">
      <c r="A134" s="1" t="s">
        <v>576</v>
      </c>
      <c r="B134" t="s">
        <v>577</v>
      </c>
      <c r="C134">
        <v>210</v>
      </c>
      <c r="D134">
        <v>5410083433</v>
      </c>
      <c r="E134">
        <v>16072020</v>
      </c>
      <c r="F134">
        <v>183</v>
      </c>
    </row>
    <row r="135" spans="1:6" x14ac:dyDescent="0.25">
      <c r="A135" s="1" t="s">
        <v>576</v>
      </c>
      <c r="B135" t="s">
        <v>577</v>
      </c>
      <c r="C135">
        <v>210</v>
      </c>
      <c r="D135">
        <v>5446112952</v>
      </c>
      <c r="E135">
        <v>29072020</v>
      </c>
      <c r="F135">
        <v>184</v>
      </c>
    </row>
    <row r="136" spans="1:6" x14ac:dyDescent="0.25">
      <c r="A136" s="1" t="s">
        <v>576</v>
      </c>
      <c r="B136" t="s">
        <v>577</v>
      </c>
      <c r="C136">
        <v>210</v>
      </c>
      <c r="D136">
        <v>5405468477</v>
      </c>
      <c r="E136">
        <v>30072020</v>
      </c>
      <c r="F136">
        <v>185</v>
      </c>
    </row>
    <row r="137" spans="1:6" x14ac:dyDescent="0.25">
      <c r="A137" s="1" t="s">
        <v>576</v>
      </c>
      <c r="B137" t="s">
        <v>577</v>
      </c>
      <c r="C137">
        <v>210</v>
      </c>
      <c r="D137">
        <v>5405979947</v>
      </c>
      <c r="E137">
        <v>3092020</v>
      </c>
      <c r="F137">
        <v>186</v>
      </c>
    </row>
    <row r="138" spans="1:6" x14ac:dyDescent="0.25">
      <c r="A138" s="1" t="s">
        <v>576</v>
      </c>
      <c r="B138" t="s">
        <v>577</v>
      </c>
      <c r="C138">
        <v>210</v>
      </c>
      <c r="D138">
        <v>5407206710</v>
      </c>
      <c r="E138">
        <v>21122020</v>
      </c>
      <c r="F138">
        <v>187</v>
      </c>
    </row>
    <row r="139" spans="1:6" x14ac:dyDescent="0.25">
      <c r="A13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531E-7328-498C-A470-50DD0B4194EA}">
  <dimension ref="A2:J139"/>
  <sheetViews>
    <sheetView topLeftCell="C118" workbookViewId="0">
      <selection activeCell="I134" sqref="I134"/>
    </sheetView>
  </sheetViews>
  <sheetFormatPr defaultRowHeight="15" x14ac:dyDescent="0.25"/>
  <cols>
    <col min="2" max="2" width="53.42578125" customWidth="1"/>
    <col min="3" max="3" width="25.28515625" customWidth="1"/>
    <col min="4" max="4" width="4" customWidth="1"/>
    <col min="5" max="5" width="3.5703125" customWidth="1"/>
  </cols>
  <sheetData>
    <row r="2" spans="1:10" x14ac:dyDescent="0.25">
      <c r="A2" t="s">
        <v>434</v>
      </c>
      <c r="B2" s="1" t="s">
        <v>308</v>
      </c>
      <c r="C2" t="s">
        <v>309</v>
      </c>
      <c r="D2" t="s">
        <v>474</v>
      </c>
      <c r="F2" t="s">
        <v>307</v>
      </c>
      <c r="I2" t="b">
        <f>CONCATENATE(B2,F2)=Рег.ном.СРО_ИНН!C3</f>
        <v>1</v>
      </c>
      <c r="J2" t="str">
        <f>CONCATENATE(A2," ",F2)</f>
        <v>ООО "СИАСК-Энергогазсервис"</v>
      </c>
    </row>
    <row r="3" spans="1:10" x14ac:dyDescent="0.25">
      <c r="A3" t="s">
        <v>434</v>
      </c>
      <c r="B3" s="1" t="s">
        <v>308</v>
      </c>
      <c r="C3" t="s">
        <v>310</v>
      </c>
      <c r="F3" t="s">
        <v>446</v>
      </c>
      <c r="I3" t="b">
        <f>CONCATENATE(B3,F3)=Рег.ном.СРО_ИНН!C4</f>
        <v>1</v>
      </c>
      <c r="J3" t="str">
        <f t="shared" ref="J3:J66" si="0">CONCATENATE(A3," ",F3)</f>
        <v>ООО "Паспорт фасадов"</v>
      </c>
    </row>
    <row r="4" spans="1:10" x14ac:dyDescent="0.25">
      <c r="A4" t="s">
        <v>435</v>
      </c>
      <c r="B4" s="1" t="s">
        <v>406</v>
      </c>
      <c r="F4" t="s">
        <v>407</v>
      </c>
      <c r="I4" t="b">
        <f>CONCATENATE(B4,F4)=Рег.ном.СРО_ИНН!C5</f>
        <v>1</v>
      </c>
      <c r="J4" t="str">
        <f t="shared" si="0"/>
        <v>ИП Воропаев Константин Николаевич</v>
      </c>
    </row>
    <row r="5" spans="1:10" x14ac:dyDescent="0.25">
      <c r="A5" t="s">
        <v>434</v>
      </c>
      <c r="B5" s="1" t="s">
        <v>308</v>
      </c>
      <c r="C5" t="s">
        <v>311</v>
      </c>
      <c r="F5" t="s">
        <v>455</v>
      </c>
      <c r="I5" t="b">
        <f>CONCATENATE(B5,F5)=Рег.ном.СРО_ИНН!C6</f>
        <v>1</v>
      </c>
      <c r="J5" t="str">
        <f t="shared" si="0"/>
        <v>ООО проектный институт "Сибстройпроект"</v>
      </c>
    </row>
    <row r="6" spans="1:10" x14ac:dyDescent="0.25">
      <c r="A6" t="s">
        <v>434</v>
      </c>
      <c r="B6" s="1" t="s">
        <v>308</v>
      </c>
      <c r="C6" t="s">
        <v>312</v>
      </c>
      <c r="F6" t="s">
        <v>447</v>
      </c>
      <c r="I6" t="b">
        <f>CONCATENATE(B6,F6)=Рег.ном.СРО_ИНН!C7</f>
        <v>1</v>
      </c>
      <c r="J6" t="str">
        <f t="shared" si="0"/>
        <v>ООО "Генинж-Консалт"</v>
      </c>
    </row>
    <row r="7" spans="1:10" x14ac:dyDescent="0.25">
      <c r="A7" t="s">
        <v>434</v>
      </c>
      <c r="B7" s="1" t="s">
        <v>308</v>
      </c>
      <c r="F7" t="s">
        <v>410</v>
      </c>
      <c r="I7" t="b">
        <f>CONCATENATE(B7,F7)=Рег.ном.СРО_ИНН!C8</f>
        <v>1</v>
      </c>
      <c r="J7" t="str">
        <f t="shared" si="0"/>
        <v>ООО «Проект Д»</v>
      </c>
    </row>
    <row r="8" spans="1:10" x14ac:dyDescent="0.25">
      <c r="A8" t="s">
        <v>434</v>
      </c>
      <c r="B8" s="1" t="s">
        <v>308</v>
      </c>
      <c r="F8" t="s">
        <v>411</v>
      </c>
      <c r="I8" t="b">
        <f>CONCATENATE(B8,F8)=Рег.ном.СРО_ИНН!C9</f>
        <v>1</v>
      </c>
      <c r="J8" t="str">
        <f t="shared" si="0"/>
        <v>ООО «Системы Сервиса»</v>
      </c>
    </row>
    <row r="9" spans="1:10" x14ac:dyDescent="0.25">
      <c r="A9" t="s">
        <v>434</v>
      </c>
      <c r="B9" s="1" t="s">
        <v>408</v>
      </c>
      <c r="F9" t="s">
        <v>422</v>
      </c>
      <c r="I9" t="b">
        <f>CONCATENATE(B9,F9)=Рег.ном.СРО_ИНН!C10</f>
        <v>1</v>
      </c>
      <c r="J9" t="str">
        <f t="shared" si="0"/>
        <v>ООО  Научно-производственная компания«Комплексные системы про»</v>
      </c>
    </row>
    <row r="10" spans="1:10" x14ac:dyDescent="0.25">
      <c r="A10" t="s">
        <v>435</v>
      </c>
      <c r="B10" s="1" t="s">
        <v>406</v>
      </c>
      <c r="F10" t="s">
        <v>412</v>
      </c>
      <c r="I10" t="b">
        <f>CONCATENATE(B10,F10)=Рег.ном.СРО_ИНН!C11</f>
        <v>1</v>
      </c>
      <c r="J10" t="str">
        <f t="shared" si="0"/>
        <v>ИП Пергаев Сергей Викторович</v>
      </c>
    </row>
    <row r="11" spans="1:10" x14ac:dyDescent="0.25">
      <c r="A11" t="s">
        <v>434</v>
      </c>
      <c r="B11" s="1" t="s">
        <v>308</v>
      </c>
      <c r="C11" t="s">
        <v>313</v>
      </c>
      <c r="F11" t="s">
        <v>448</v>
      </c>
      <c r="I11" t="b">
        <f>CONCATENATE(B11,F11)=Рег.ном.СРО_ИНН!C12</f>
        <v>1</v>
      </c>
      <c r="J11" t="str">
        <f t="shared" si="0"/>
        <v>ООО "МОНТАЖСИБСПЕЦ"</v>
      </c>
    </row>
    <row r="12" spans="1:10" x14ac:dyDescent="0.25">
      <c r="A12" t="s">
        <v>434</v>
      </c>
      <c r="B12" s="1" t="s">
        <v>308</v>
      </c>
      <c r="F12" t="s">
        <v>413</v>
      </c>
      <c r="I12" t="b">
        <f>CONCATENATE(B12,F12)=Рег.ном.СРО_ИНН!C13</f>
        <v>1</v>
      </c>
      <c r="J12" t="str">
        <f t="shared" si="0"/>
        <v>ООО «Адаптик-А»</v>
      </c>
    </row>
    <row r="13" spans="1:10" x14ac:dyDescent="0.25">
      <c r="A13" t="s">
        <v>434</v>
      </c>
      <c r="B13" s="1" t="s">
        <v>308</v>
      </c>
      <c r="F13" t="s">
        <v>414</v>
      </c>
      <c r="I13" t="b">
        <f>CONCATENATE(B13,F13)=Рег.ном.СРО_ИНН!C14</f>
        <v>1</v>
      </c>
      <c r="J13" t="str">
        <f t="shared" si="0"/>
        <v>ООО «Экопроектсервис»</v>
      </c>
    </row>
    <row r="14" spans="1:10" x14ac:dyDescent="0.25">
      <c r="A14" t="s">
        <v>434</v>
      </c>
      <c r="B14" s="1" t="s">
        <v>308</v>
      </c>
      <c r="F14" t="s">
        <v>415</v>
      </c>
      <c r="I14" t="b">
        <f>CONCATENATE(B14,F14)=Рег.ном.СРО_ИНН!C15</f>
        <v>1</v>
      </c>
      <c r="J14" t="str">
        <f t="shared" si="0"/>
        <v>ООО «Эльдимо»</v>
      </c>
    </row>
    <row r="15" spans="1:10" x14ac:dyDescent="0.25">
      <c r="A15" t="s">
        <v>434</v>
      </c>
      <c r="B15" s="1" t="s">
        <v>308</v>
      </c>
      <c r="F15" t="s">
        <v>416</v>
      </c>
      <c r="I15" t="b">
        <f>CONCATENATE(B15,F15)=Рег.ном.СРО_ИНН!C16</f>
        <v>1</v>
      </c>
      <c r="J15" t="str">
        <f t="shared" si="0"/>
        <v>ООО «Корпорация Услуг Безопасности»</v>
      </c>
    </row>
    <row r="16" spans="1:10" x14ac:dyDescent="0.25">
      <c r="A16" t="s">
        <v>434</v>
      </c>
      <c r="B16" s="1" t="s">
        <v>308</v>
      </c>
      <c r="C16" t="s">
        <v>314</v>
      </c>
      <c r="F16" t="s">
        <v>449</v>
      </c>
      <c r="I16" t="b">
        <f>CONCATENATE(B16,F16)=Рег.ном.СРО_ИНН!C17</f>
        <v>1</v>
      </c>
      <c r="J16" t="str">
        <f t="shared" si="0"/>
        <v>ООО "Студия КиФ"</v>
      </c>
    </row>
    <row r="17" spans="1:10" x14ac:dyDescent="0.25">
      <c r="A17" t="s">
        <v>434</v>
      </c>
      <c r="B17" s="1" t="s">
        <v>308</v>
      </c>
      <c r="C17" t="s">
        <v>315</v>
      </c>
      <c r="F17" t="s">
        <v>450</v>
      </c>
      <c r="I17" t="b">
        <f>CONCATENATE(B17,F17)=Рег.ном.СРО_ИНН!C18</f>
        <v>1</v>
      </c>
      <c r="J17" t="str">
        <f t="shared" si="0"/>
        <v>ООО "Сибирский Проектный Институт"</v>
      </c>
    </row>
    <row r="18" spans="1:10" x14ac:dyDescent="0.25">
      <c r="A18" t="s">
        <v>434</v>
      </c>
      <c r="B18" s="1" t="s">
        <v>308</v>
      </c>
      <c r="F18" t="s">
        <v>417</v>
      </c>
      <c r="I18" t="b">
        <f>CONCATENATE(B18,F18)=Рег.ном.СРО_ИНН!C19</f>
        <v>1</v>
      </c>
      <c r="J18" t="str">
        <f t="shared" si="0"/>
        <v>ООО «Концепт-Проект»</v>
      </c>
    </row>
    <row r="19" spans="1:10" x14ac:dyDescent="0.25">
      <c r="A19" t="s">
        <v>437</v>
      </c>
      <c r="B19" s="3" t="s">
        <v>341</v>
      </c>
      <c r="C19" t="s">
        <v>456</v>
      </c>
      <c r="F19" t="s">
        <v>475</v>
      </c>
      <c r="I19" t="b">
        <f>CONCATENATE(B19,F19)=Рег.ном.СРО_ИНН!C20</f>
        <v>1</v>
      </c>
      <c r="J19" t="str">
        <f t="shared" si="0"/>
        <v>АО "СИНЕТИК"</v>
      </c>
    </row>
    <row r="20" spans="1:10" x14ac:dyDescent="0.25">
      <c r="A20" t="s">
        <v>570</v>
      </c>
      <c r="B20" s="3" t="s">
        <v>555</v>
      </c>
      <c r="F20" t="s">
        <v>556</v>
      </c>
      <c r="I20" t="b">
        <f>CONCATENATE(B20,F20)=Рег.ном.СРО_ИНН!C21</f>
        <v>1</v>
      </c>
      <c r="J20" t="str">
        <f t="shared" si="0"/>
        <v>ОАО «ВентКомплекс»</v>
      </c>
    </row>
    <row r="21" spans="1:10" x14ac:dyDescent="0.25">
      <c r="A21" t="s">
        <v>434</v>
      </c>
      <c r="B21" s="3" t="s">
        <v>308</v>
      </c>
      <c r="C21" t="s">
        <v>457</v>
      </c>
      <c r="F21" t="s">
        <v>575</v>
      </c>
      <c r="I21" t="b">
        <f>CONCATENATE(B21,F21)=Рег.ном.СРО_ИНН!C22</f>
        <v>1</v>
      </c>
      <c r="J21" t="str">
        <f t="shared" si="0"/>
        <v>ООО Сибирский проектный институт электротехнической промышленности "СибПроектЭлектро"</v>
      </c>
    </row>
    <row r="22" spans="1:10" x14ac:dyDescent="0.25">
      <c r="A22" t="s">
        <v>434</v>
      </c>
      <c r="B22" s="1" t="s">
        <v>308</v>
      </c>
      <c r="C22" t="s">
        <v>316</v>
      </c>
      <c r="F22" t="s">
        <v>451</v>
      </c>
      <c r="I22" t="b">
        <f>CONCATENATE(B22,F22)=Рег.ном.СРО_ИНН!C23</f>
        <v>1</v>
      </c>
      <c r="J22" t="str">
        <f t="shared" si="0"/>
        <v>ООО "Строительно-экспертная организация"</v>
      </c>
    </row>
    <row r="23" spans="1:10" x14ac:dyDescent="0.25">
      <c r="A23" t="s">
        <v>434</v>
      </c>
      <c r="B23" s="3" t="s">
        <v>308</v>
      </c>
      <c r="F23" t="s">
        <v>557</v>
      </c>
      <c r="I23" t="b">
        <f>CONCATENATE(B23,F23)=Рег.ном.СРО_ИНН!C24</f>
        <v>1</v>
      </c>
      <c r="J23" t="str">
        <f t="shared" si="0"/>
        <v>ООО «Изыскатель-МТ»</v>
      </c>
    </row>
    <row r="24" spans="1:10" x14ac:dyDescent="0.25">
      <c r="A24" t="s">
        <v>434</v>
      </c>
      <c r="B24" s="1" t="s">
        <v>308</v>
      </c>
      <c r="C24" t="s">
        <v>317</v>
      </c>
      <c r="F24" t="s">
        <v>452</v>
      </c>
      <c r="I24" t="b">
        <f>CONCATENATE(B24,F24)=Рег.ном.СРО_ИНН!C25</f>
        <v>1</v>
      </c>
      <c r="J24" t="str">
        <f t="shared" si="0"/>
        <v>ООО "АПМ-сайт"</v>
      </c>
    </row>
    <row r="25" spans="1:10" x14ac:dyDescent="0.25">
      <c r="A25" t="s">
        <v>434</v>
      </c>
      <c r="B25" s="3" t="s">
        <v>308</v>
      </c>
      <c r="F25" t="s">
        <v>558</v>
      </c>
      <c r="I25" t="b">
        <f>CONCATENATE(B25,F25)=Рег.ном.СРО_ИНН!C26</f>
        <v>1</v>
      </c>
      <c r="J25" t="str">
        <f t="shared" si="0"/>
        <v>ООО «Сибирская инвестиционная архитектурно-строительная компания»</v>
      </c>
    </row>
    <row r="26" spans="1:10" x14ac:dyDescent="0.25">
      <c r="A26" t="s">
        <v>434</v>
      </c>
      <c r="B26" s="1" t="s">
        <v>308</v>
      </c>
      <c r="F26" t="s">
        <v>418</v>
      </c>
      <c r="I26" t="b">
        <f>CONCATENATE(B26,F26)=Рег.ном.СРО_ИНН!C27</f>
        <v>1</v>
      </c>
      <c r="J26" t="str">
        <f t="shared" si="0"/>
        <v>ООО «Центр «Энергосервис»</v>
      </c>
    </row>
    <row r="27" spans="1:10" x14ac:dyDescent="0.25">
      <c r="A27" t="s">
        <v>434</v>
      </c>
      <c r="B27" s="1" t="s">
        <v>308</v>
      </c>
      <c r="C27" t="s">
        <v>311</v>
      </c>
      <c r="F27" t="s">
        <v>419</v>
      </c>
      <c r="I27" t="b">
        <f>CONCATENATE(B27,F27)=Рег.ном.СРО_ИНН!C28</f>
        <v>1</v>
      </c>
      <c r="J27" t="str">
        <f t="shared" si="0"/>
        <v>ООО Проектно-строительное объединение "Сибстройпроект"</v>
      </c>
    </row>
    <row r="28" spans="1:10" x14ac:dyDescent="0.25">
      <c r="A28" t="s">
        <v>434</v>
      </c>
      <c r="B28" s="1" t="s">
        <v>308</v>
      </c>
      <c r="F28" t="s">
        <v>420</v>
      </c>
      <c r="I28" t="b">
        <f>CONCATENATE(B28,F28)=Рег.ном.СРО_ИНН!C29</f>
        <v>1</v>
      </c>
      <c r="J28" t="str">
        <f t="shared" si="0"/>
        <v>ООО «Новосибстройсертификация»</v>
      </c>
    </row>
    <row r="29" spans="1:10" x14ac:dyDescent="0.25">
      <c r="A29" t="s">
        <v>434</v>
      </c>
      <c r="B29" s="1" t="s">
        <v>308</v>
      </c>
      <c r="F29" t="s">
        <v>421</v>
      </c>
      <c r="I29" t="b">
        <f>CONCATENATE(B29,F29)=Рег.ном.СРО_ИНН!C30</f>
        <v>1</v>
      </c>
      <c r="J29" t="str">
        <f t="shared" si="0"/>
        <v>ООО «СтройПромКонтинент»</v>
      </c>
    </row>
    <row r="30" spans="1:10" x14ac:dyDescent="0.25">
      <c r="A30" t="s">
        <v>434</v>
      </c>
      <c r="B30" s="1" t="s">
        <v>308</v>
      </c>
      <c r="C30" t="s">
        <v>318</v>
      </c>
      <c r="F30" t="s">
        <v>453</v>
      </c>
      <c r="I30" t="b">
        <f>CONCATENATE(B30,F30)=Рег.ном.СРО_ИНН!C31</f>
        <v>1</v>
      </c>
      <c r="J30" t="str">
        <f t="shared" si="0"/>
        <v>ООО "Шелеховстройпроект"</v>
      </c>
    </row>
    <row r="31" spans="1:10" x14ac:dyDescent="0.25">
      <c r="A31" t="s">
        <v>434</v>
      </c>
      <c r="B31" s="1" t="s">
        <v>308</v>
      </c>
      <c r="C31" t="s">
        <v>319</v>
      </c>
      <c r="F31" t="s">
        <v>454</v>
      </c>
      <c r="I31" t="b">
        <f>CONCATENATE(B31,F31)=Рег.ном.СРО_ИНН!C32</f>
        <v>1</v>
      </c>
      <c r="J31" t="str">
        <f t="shared" si="0"/>
        <v>ООО "ПротивоПожарная Защита 001"</v>
      </c>
    </row>
    <row r="32" spans="1:10" x14ac:dyDescent="0.25">
      <c r="A32" t="s">
        <v>434</v>
      </c>
      <c r="B32" s="1" t="s">
        <v>308</v>
      </c>
      <c r="F32" t="s">
        <v>409</v>
      </c>
      <c r="I32" t="b">
        <f>CONCATENATE(B32,F32)=Рег.ном.СРО_ИНН!C33</f>
        <v>1</v>
      </c>
      <c r="J32" t="str">
        <f t="shared" si="0"/>
        <v>ООО Проектно-строительная компания «Октябрьская»</v>
      </c>
    </row>
    <row r="33" spans="1:10" x14ac:dyDescent="0.25">
      <c r="A33" t="s">
        <v>434</v>
      </c>
      <c r="B33" s="1" t="s">
        <v>308</v>
      </c>
      <c r="C33" t="s">
        <v>320</v>
      </c>
      <c r="F33" t="s">
        <v>476</v>
      </c>
      <c r="I33" t="b">
        <f>CONCATENATE(B33,F33)=Рег.ном.СРО_ИНН!C34</f>
        <v>1</v>
      </c>
      <c r="J33" t="str">
        <f t="shared" si="0"/>
        <v>ООО "АльфаГазСтройСервис"</v>
      </c>
    </row>
    <row r="34" spans="1:10" x14ac:dyDescent="0.25">
      <c r="A34" t="s">
        <v>434</v>
      </c>
      <c r="B34" s="3" t="s">
        <v>308</v>
      </c>
      <c r="F34" t="s">
        <v>559</v>
      </c>
      <c r="I34" t="b">
        <f>CONCATENATE(B34,F34)=Рег.ном.СРО_ИНН!C35</f>
        <v>1</v>
      </c>
      <c r="J34" t="str">
        <f t="shared" si="0"/>
        <v>ООО «Техническая экспертиза»</v>
      </c>
    </row>
    <row r="35" spans="1:10" x14ac:dyDescent="0.25">
      <c r="A35" t="s">
        <v>434</v>
      </c>
      <c r="B35" s="1" t="s">
        <v>308</v>
      </c>
      <c r="C35" t="s">
        <v>321</v>
      </c>
      <c r="F35" t="s">
        <v>477</v>
      </c>
      <c r="I35" t="b">
        <f>CONCATENATE(B35,F35)=Рег.ном.СРО_ИНН!C36</f>
        <v>1</v>
      </c>
      <c r="J35" t="str">
        <f t="shared" si="0"/>
        <v>ООО "АМТ-проект"</v>
      </c>
    </row>
    <row r="36" spans="1:10" x14ac:dyDescent="0.25">
      <c r="A36" t="s">
        <v>434</v>
      </c>
      <c r="B36" s="1" t="s">
        <v>308</v>
      </c>
      <c r="C36" t="s">
        <v>322</v>
      </c>
      <c r="F36" t="s">
        <v>478</v>
      </c>
      <c r="I36" t="b">
        <f>CONCATENATE(B36,F36)=Рег.ном.СРО_ИНН!C37</f>
        <v>1</v>
      </c>
      <c r="J36" t="str">
        <f t="shared" si="0"/>
        <v>ООО "КАНУРА"</v>
      </c>
    </row>
    <row r="37" spans="1:10" x14ac:dyDescent="0.25">
      <c r="A37" t="s">
        <v>434</v>
      </c>
      <c r="B37" s="1" t="s">
        <v>308</v>
      </c>
      <c r="C37" t="s">
        <v>323</v>
      </c>
      <c r="F37" t="s">
        <v>479</v>
      </c>
      <c r="I37" t="b">
        <f>CONCATENATE(B37,F37)=Рег.ном.СРО_ИНН!C38</f>
        <v>1</v>
      </c>
      <c r="J37" t="str">
        <f t="shared" si="0"/>
        <v>ООО "БАЗИЛИКА"</v>
      </c>
    </row>
    <row r="38" spans="1:10" x14ac:dyDescent="0.25">
      <c r="A38" t="s">
        <v>436</v>
      </c>
      <c r="B38" s="1" t="s">
        <v>324</v>
      </c>
      <c r="C38" t="s">
        <v>325</v>
      </c>
      <c r="F38" t="s">
        <v>480</v>
      </c>
      <c r="I38" t="b">
        <f>CONCATENATE(B38,F38)=Рег.ном.СРО_ИНН!C39</f>
        <v>1</v>
      </c>
      <c r="J38" t="str">
        <f t="shared" si="0"/>
        <v>ЗАО "БАЗИЛИК"</v>
      </c>
    </row>
    <row r="39" spans="1:10" x14ac:dyDescent="0.25">
      <c r="A39" t="s">
        <v>437</v>
      </c>
      <c r="B39" s="1" t="s">
        <v>341</v>
      </c>
      <c r="F39" t="s">
        <v>423</v>
      </c>
      <c r="I39" t="b">
        <f>CONCATENATE(B39,F39)=Рег.ном.СРО_ИНН!C40</f>
        <v>1</v>
      </c>
      <c r="J39" t="str">
        <f t="shared" si="0"/>
        <v>АО Сибирский научно-исследовательский и проектный институт градостроительства</v>
      </c>
    </row>
    <row r="40" spans="1:10" x14ac:dyDescent="0.25">
      <c r="A40" t="s">
        <v>440</v>
      </c>
      <c r="B40" s="3" t="s">
        <v>358</v>
      </c>
      <c r="C40" t="s">
        <v>458</v>
      </c>
      <c r="F40" t="s">
        <v>481</v>
      </c>
      <c r="I40" t="b">
        <f>CONCATENATE(B40,F40)=Рег.ном.СРО_ИНН!C41</f>
        <v>1</v>
      </c>
      <c r="J40" t="str">
        <f t="shared" si="0"/>
        <v>ФГБОУ "Новосибирский государственный архитектурно-строительный университет (Сибстрин)"</v>
      </c>
    </row>
    <row r="41" spans="1:10" x14ac:dyDescent="0.25">
      <c r="A41" t="s">
        <v>434</v>
      </c>
      <c r="B41" s="1" t="s">
        <v>308</v>
      </c>
      <c r="C41" t="s">
        <v>326</v>
      </c>
      <c r="F41" t="s">
        <v>482</v>
      </c>
      <c r="I41" t="b">
        <f>CONCATENATE(B41,F41)=Рег.ном.СРО_ИНН!C42</f>
        <v>1</v>
      </c>
      <c r="J41" t="str">
        <f t="shared" si="0"/>
        <v>ООО "Термооптима"</v>
      </c>
    </row>
    <row r="42" spans="1:10" x14ac:dyDescent="0.25">
      <c r="A42" t="s">
        <v>434</v>
      </c>
      <c r="B42" s="3" t="s">
        <v>308</v>
      </c>
      <c r="C42" t="s">
        <v>459</v>
      </c>
      <c r="F42" t="s">
        <v>483</v>
      </c>
      <c r="I42" t="b">
        <f>CONCATENATE(B42,F42)=Рег.ном.СРО_ИНН!C43</f>
        <v>1</v>
      </c>
      <c r="J42" t="str">
        <f t="shared" si="0"/>
        <v>ООО "Новосибирскэнергопроект"</v>
      </c>
    </row>
    <row r="43" spans="1:10" x14ac:dyDescent="0.25">
      <c r="A43" t="s">
        <v>434</v>
      </c>
      <c r="B43" s="1" t="s">
        <v>308</v>
      </c>
      <c r="C43" t="s">
        <v>327</v>
      </c>
      <c r="F43" t="s">
        <v>484</v>
      </c>
      <c r="I43" t="b">
        <f>CONCATENATE(B43,F43)=Рег.ном.СРО_ИНН!C44</f>
        <v>1</v>
      </c>
      <c r="J43" t="str">
        <f t="shared" si="0"/>
        <v>ООО "Центр театральных технологий Сибири"</v>
      </c>
    </row>
    <row r="44" spans="1:10" x14ac:dyDescent="0.25">
      <c r="A44" t="s">
        <v>434</v>
      </c>
      <c r="B44" s="1" t="s">
        <v>308</v>
      </c>
      <c r="C44" t="s">
        <v>328</v>
      </c>
      <c r="F44" t="s">
        <v>485</v>
      </c>
      <c r="I44" t="b">
        <f>CONCATENATE(B44,F44)=Рег.ном.СРО_ИНН!C45</f>
        <v>1</v>
      </c>
      <c r="J44" t="str">
        <f t="shared" si="0"/>
        <v>ООО "ЗАПСИБНИИПРОЕКТ.2"</v>
      </c>
    </row>
    <row r="45" spans="1:10" x14ac:dyDescent="0.25">
      <c r="A45" t="s">
        <v>434</v>
      </c>
      <c r="B45" s="1" t="s">
        <v>308</v>
      </c>
      <c r="C45" t="s">
        <v>329</v>
      </c>
      <c r="F45" t="s">
        <v>486</v>
      </c>
      <c r="I45" t="b">
        <f>CONCATENATE(B45,F45)=Рег.ном.СРО_ИНН!C46</f>
        <v>1</v>
      </c>
      <c r="J45" t="str">
        <f t="shared" si="0"/>
        <v>ООО "Сибирские проекты"</v>
      </c>
    </row>
    <row r="46" spans="1:10" x14ac:dyDescent="0.25">
      <c r="A46" t="s">
        <v>434</v>
      </c>
      <c r="B46" s="1" t="s">
        <v>432</v>
      </c>
      <c r="C46" t="s">
        <v>330</v>
      </c>
      <c r="F46" t="s">
        <v>433</v>
      </c>
      <c r="I46" t="b">
        <f>CONCATENATE(B46,F46)=Рег.ном.СРО_ИНН!C47</f>
        <v>1</v>
      </c>
      <c r="J46" t="str">
        <f t="shared" si="0"/>
        <v>ООО Творческая архитектурная мастерская "Лантерна"</v>
      </c>
    </row>
    <row r="47" spans="1:10" x14ac:dyDescent="0.25">
      <c r="A47" t="s">
        <v>434</v>
      </c>
      <c r="B47" s="1" t="s">
        <v>308</v>
      </c>
      <c r="C47" t="s">
        <v>331</v>
      </c>
      <c r="F47" t="s">
        <v>487</v>
      </c>
      <c r="I47" t="b">
        <f>CONCATENATE(B47,F47)=Рег.ном.СРО_ИНН!C48</f>
        <v>1</v>
      </c>
      <c r="J47" t="str">
        <f t="shared" si="0"/>
        <v>ООО "Машсибпроект"</v>
      </c>
    </row>
    <row r="48" spans="1:10" x14ac:dyDescent="0.25">
      <c r="A48" t="s">
        <v>434</v>
      </c>
      <c r="B48" s="3" t="s">
        <v>308</v>
      </c>
      <c r="C48" t="s">
        <v>460</v>
      </c>
      <c r="F48" t="s">
        <v>488</v>
      </c>
      <c r="I48" t="b">
        <f>CONCATENATE(B48,F48)=Рег.ном.СРО_ИНН!C49</f>
        <v>1</v>
      </c>
      <c r="J48" t="str">
        <f t="shared" si="0"/>
        <v>ООО "ЗиО-КОТЭС"</v>
      </c>
    </row>
    <row r="49" spans="1:10" x14ac:dyDescent="0.25">
      <c r="A49" t="s">
        <v>437</v>
      </c>
      <c r="B49" s="1" t="s">
        <v>341</v>
      </c>
      <c r="F49" t="s">
        <v>424</v>
      </c>
      <c r="I49" t="b">
        <f>CONCATENATE(B49,F49)=Рег.ном.СРО_ИНН!C50</f>
        <v>1</v>
      </c>
      <c r="J49" t="str">
        <f t="shared" si="0"/>
        <v>АО «Корпорация «Капитал-Технология»</v>
      </c>
    </row>
    <row r="50" spans="1:10" x14ac:dyDescent="0.25">
      <c r="A50" t="s">
        <v>434</v>
      </c>
      <c r="B50" s="3" t="s">
        <v>308</v>
      </c>
      <c r="C50" t="s">
        <v>461</v>
      </c>
      <c r="F50" t="s">
        <v>489</v>
      </c>
      <c r="I50" t="b">
        <f>CONCATENATE(B50,F50)=Рег.ном.СРО_ИНН!C51</f>
        <v>1</v>
      </c>
      <c r="J50" t="str">
        <f t="shared" si="0"/>
        <v>ООО "Стройэнергомонтаж"</v>
      </c>
    </row>
    <row r="51" spans="1:10" x14ac:dyDescent="0.25">
      <c r="A51" t="s">
        <v>434</v>
      </c>
      <c r="B51" s="3" t="s">
        <v>308</v>
      </c>
      <c r="F51" t="s">
        <v>560</v>
      </c>
      <c r="I51" t="b">
        <f>CONCATENATE(B51,F51)=Рег.ном.СРО_ИНН!C52</f>
        <v>1</v>
      </c>
      <c r="J51" t="str">
        <f t="shared" si="0"/>
        <v>ООО Группа Компаний «ПротивоПожарная Защита»</v>
      </c>
    </row>
    <row r="52" spans="1:10" x14ac:dyDescent="0.25">
      <c r="A52" t="s">
        <v>434</v>
      </c>
      <c r="B52" s="1" t="s">
        <v>308</v>
      </c>
      <c r="C52" t="s">
        <v>332</v>
      </c>
      <c r="F52" t="s">
        <v>563</v>
      </c>
      <c r="I52" t="b">
        <f>CONCATENATE(B52,F52)=Рег.ном.СРО_ИНН!C53</f>
        <v>1</v>
      </c>
      <c r="J52" t="str">
        <f t="shared" si="0"/>
        <v>ООО "Инженерно-Технический Центр "Электрокомплектсервис"</v>
      </c>
    </row>
    <row r="53" spans="1:10" x14ac:dyDescent="0.25">
      <c r="A53" t="s">
        <v>434</v>
      </c>
      <c r="B53" s="1" t="s">
        <v>308</v>
      </c>
      <c r="C53" t="s">
        <v>333</v>
      </c>
      <c r="F53" t="s">
        <v>490</v>
      </c>
      <c r="I53" t="b">
        <f>CONCATENATE(B53,F53)=Рег.ном.СРО_ИНН!C54</f>
        <v>1</v>
      </c>
      <c r="J53" t="str">
        <f t="shared" si="0"/>
        <v>ООО "ТехноЛайт"</v>
      </c>
    </row>
    <row r="54" spans="1:10" x14ac:dyDescent="0.25">
      <c r="A54" t="s">
        <v>434</v>
      </c>
      <c r="B54" s="1" t="s">
        <v>308</v>
      </c>
      <c r="C54" t="s">
        <v>334</v>
      </c>
      <c r="F54" t="s">
        <v>491</v>
      </c>
      <c r="I54" t="b">
        <f>CONCATENATE(B54,F54)=Рег.ном.СРО_ИНН!C55</f>
        <v>1</v>
      </c>
      <c r="J54" t="str">
        <f t="shared" si="0"/>
        <v>ООО "АРХОФИС"</v>
      </c>
    </row>
    <row r="55" spans="1:10" x14ac:dyDescent="0.25">
      <c r="A55" t="s">
        <v>434</v>
      </c>
      <c r="B55" s="1" t="s">
        <v>308</v>
      </c>
      <c r="C55" t="s">
        <v>335</v>
      </c>
      <c r="F55" t="s">
        <v>492</v>
      </c>
      <c r="I55" t="b">
        <f>CONCATENATE(B55,F55)=Рег.ном.СРО_ИНН!C56</f>
        <v>1</v>
      </c>
      <c r="J55" t="str">
        <f t="shared" si="0"/>
        <v>ООО "АрхиГрад"</v>
      </c>
    </row>
    <row r="56" spans="1:10" x14ac:dyDescent="0.25">
      <c r="A56" t="s">
        <v>434</v>
      </c>
      <c r="B56" s="3" t="s">
        <v>308</v>
      </c>
      <c r="C56" t="s">
        <v>462</v>
      </c>
      <c r="F56" t="s">
        <v>493</v>
      </c>
      <c r="I56" t="b">
        <f>CONCATENATE(B56,F56)=Рег.ном.СРО_ИНН!C57</f>
        <v>1</v>
      </c>
      <c r="J56" t="str">
        <f t="shared" si="0"/>
        <v>ООО "ПрИТОК"</v>
      </c>
    </row>
    <row r="57" spans="1:10" x14ac:dyDescent="0.25">
      <c r="A57" t="s">
        <v>434</v>
      </c>
      <c r="B57" s="1" t="s">
        <v>308</v>
      </c>
      <c r="C57" t="s">
        <v>336</v>
      </c>
      <c r="F57" t="s">
        <v>494</v>
      </c>
      <c r="I57" t="b">
        <f>CONCATENATE(B57,F57)=Рег.ном.СРО_ИНН!C58</f>
        <v>1</v>
      </c>
      <c r="J57" t="str">
        <f t="shared" si="0"/>
        <v>ООО "Сибирское проектное бюро"</v>
      </c>
    </row>
    <row r="58" spans="1:10" x14ac:dyDescent="0.25">
      <c r="A58" t="s">
        <v>434</v>
      </c>
      <c r="B58" s="1" t="s">
        <v>308</v>
      </c>
      <c r="C58" t="s">
        <v>337</v>
      </c>
      <c r="F58" t="s">
        <v>495</v>
      </c>
      <c r="I58" t="b">
        <f>CONCATENATE(B58,F58)=Рег.ном.СРО_ИНН!C59</f>
        <v>1</v>
      </c>
      <c r="J58" t="str">
        <f t="shared" si="0"/>
        <v>ООО "Инженерное Бюро Современного Проектирования"</v>
      </c>
    </row>
    <row r="59" spans="1:10" x14ac:dyDescent="0.25">
      <c r="A59" t="s">
        <v>434</v>
      </c>
      <c r="B59" s="1" t="s">
        <v>308</v>
      </c>
      <c r="C59" t="s">
        <v>338</v>
      </c>
      <c r="F59" t="s">
        <v>496</v>
      </c>
      <c r="I59" t="b">
        <f>CONCATENATE(B59,F59)=Рег.ном.СРО_ИНН!C60</f>
        <v>1</v>
      </c>
      <c r="J59" t="str">
        <f t="shared" si="0"/>
        <v>ООО "Творческая группа архитектора Буслаева"</v>
      </c>
    </row>
    <row r="60" spans="1:10" x14ac:dyDescent="0.25">
      <c r="A60" t="s">
        <v>434</v>
      </c>
      <c r="B60" s="1" t="s">
        <v>308</v>
      </c>
      <c r="C60" t="s">
        <v>339</v>
      </c>
      <c r="F60" t="s">
        <v>497</v>
      </c>
      <c r="I60" t="b">
        <f>CONCATENATE(B60,F60)=Рег.ном.СРО_ИНН!C61</f>
        <v>1</v>
      </c>
      <c r="J60" t="str">
        <f t="shared" si="0"/>
        <v>ООО "Институт Комплексного Проектирования"</v>
      </c>
    </row>
    <row r="61" spans="1:10" x14ac:dyDescent="0.25">
      <c r="A61" t="s">
        <v>434</v>
      </c>
      <c r="B61" s="1" t="s">
        <v>308</v>
      </c>
      <c r="C61" t="s">
        <v>340</v>
      </c>
      <c r="F61" t="s">
        <v>498</v>
      </c>
      <c r="I61" t="b">
        <f>CONCATENATE(B61,F61)=Рег.ном.СРО_ИНН!C62</f>
        <v>1</v>
      </c>
      <c r="J61" t="str">
        <f t="shared" si="0"/>
        <v>ООО "СПАРК"</v>
      </c>
    </row>
    <row r="62" spans="1:10" x14ac:dyDescent="0.25">
      <c r="A62" t="s">
        <v>437</v>
      </c>
      <c r="B62" s="3" t="s">
        <v>341</v>
      </c>
      <c r="C62" t="s">
        <v>463</v>
      </c>
      <c r="F62" t="s">
        <v>564</v>
      </c>
      <c r="I62" t="b">
        <f>CONCATENATE(B62,F62)=Рег.ном.СРО_ИНН!C63</f>
        <v>1</v>
      </c>
      <c r="J62" t="str">
        <f t="shared" si="0"/>
        <v>АО "Сибирский институт по проектированию организации энергетического строительства "Сиборгэнергострой"</v>
      </c>
    </row>
    <row r="63" spans="1:10" x14ac:dyDescent="0.25">
      <c r="A63" t="s">
        <v>437</v>
      </c>
      <c r="B63" s="1" t="s">
        <v>341</v>
      </c>
      <c r="C63" t="s">
        <v>342</v>
      </c>
      <c r="F63" t="s">
        <v>499</v>
      </c>
      <c r="I63" t="b">
        <f>CONCATENATE(B63,F63)=Рег.ном.СРО_ИНН!C64</f>
        <v>1</v>
      </c>
      <c r="J63" t="str">
        <f t="shared" si="0"/>
        <v>АО "Новосибирскэнергосбыт"</v>
      </c>
    </row>
    <row r="64" spans="1:10" x14ac:dyDescent="0.25">
      <c r="A64" t="s">
        <v>437</v>
      </c>
      <c r="B64" s="1" t="s">
        <v>341</v>
      </c>
      <c r="C64" t="s">
        <v>343</v>
      </c>
      <c r="F64" t="s">
        <v>500</v>
      </c>
      <c r="I64" t="b">
        <f>CONCATENATE(B64,F64)=Рег.ном.СРО_ИНН!C65</f>
        <v>1</v>
      </c>
      <c r="J64" t="str">
        <f t="shared" si="0"/>
        <v>АО "Тывасвязьинформ"</v>
      </c>
    </row>
    <row r="65" spans="1:10" x14ac:dyDescent="0.25">
      <c r="A65" t="s">
        <v>438</v>
      </c>
      <c r="B65" s="1" t="s">
        <v>571</v>
      </c>
      <c r="C65" t="s">
        <v>344</v>
      </c>
      <c r="F65" t="s">
        <v>439</v>
      </c>
      <c r="I65" t="b">
        <f>CONCATENATE(B65,F65)=Рег.ном.СРО_ИНН!C66</f>
        <v>1</v>
      </c>
      <c r="J65" t="str">
        <f t="shared" si="0"/>
        <v>ПК по строительству и ремонту "Кедр"</v>
      </c>
    </row>
    <row r="66" spans="1:10" x14ac:dyDescent="0.25">
      <c r="A66" t="s">
        <v>434</v>
      </c>
      <c r="B66" s="1" t="s">
        <v>308</v>
      </c>
      <c r="C66" t="s">
        <v>345</v>
      </c>
      <c r="F66" t="s">
        <v>501</v>
      </c>
      <c r="I66" t="b">
        <f>CONCATENATE(B66,F66)=Рег.ном.СРО_ИНН!C67</f>
        <v>1</v>
      </c>
      <c r="J66" t="str">
        <f t="shared" si="0"/>
        <v>ООО "АПМ-2002"</v>
      </c>
    </row>
    <row r="67" spans="1:10" x14ac:dyDescent="0.25">
      <c r="A67" t="s">
        <v>434</v>
      </c>
      <c r="B67" s="3" t="s">
        <v>308</v>
      </c>
      <c r="C67" t="s">
        <v>464</v>
      </c>
      <c r="F67" t="s">
        <v>502</v>
      </c>
      <c r="I67" t="b">
        <f>CONCATENATE(B67,F67)=Рег.ном.СРО_ИНН!C68</f>
        <v>1</v>
      </c>
      <c r="J67" t="str">
        <f t="shared" ref="J67:J130" si="1">CONCATENATE(A67," ",F67)</f>
        <v>ООО "Проектные Технологии"</v>
      </c>
    </row>
    <row r="68" spans="1:10" x14ac:dyDescent="0.25">
      <c r="A68" t="s">
        <v>434</v>
      </c>
      <c r="B68" s="1" t="s">
        <v>308</v>
      </c>
      <c r="C68" t="s">
        <v>346</v>
      </c>
      <c r="F68" t="s">
        <v>503</v>
      </c>
      <c r="I68" t="b">
        <f>CONCATENATE(B68,F68)=Рег.ном.СРО_ИНН!C69</f>
        <v>1</v>
      </c>
      <c r="J68" t="str">
        <f t="shared" si="1"/>
        <v>ООО "Энергосервисная компания"</v>
      </c>
    </row>
    <row r="69" spans="1:10" x14ac:dyDescent="0.25">
      <c r="A69" t="s">
        <v>434</v>
      </c>
      <c r="B69" s="1" t="s">
        <v>308</v>
      </c>
      <c r="C69" t="s">
        <v>347</v>
      </c>
      <c r="F69" t="s">
        <v>504</v>
      </c>
      <c r="I69" t="b">
        <f>CONCATENATE(B69,F69)=Рег.ном.СРО_ИНН!C70</f>
        <v>1</v>
      </c>
      <c r="J69" t="str">
        <f t="shared" si="1"/>
        <v>ООО "Сибирские Отопительные Технологии"</v>
      </c>
    </row>
    <row r="70" spans="1:10" x14ac:dyDescent="0.25">
      <c r="A70" t="s">
        <v>434</v>
      </c>
      <c r="B70" s="1" t="s">
        <v>308</v>
      </c>
      <c r="C70" t="s">
        <v>348</v>
      </c>
      <c r="F70" t="s">
        <v>505</v>
      </c>
      <c r="I70" t="b">
        <f>CONCATENATE(B70,F70)=Рег.ном.СРО_ИНН!C71</f>
        <v>1</v>
      </c>
      <c r="J70" t="str">
        <f t="shared" si="1"/>
        <v>ООО "АКС"</v>
      </c>
    </row>
    <row r="71" spans="1:10" x14ac:dyDescent="0.25">
      <c r="A71" t="s">
        <v>434</v>
      </c>
      <c r="B71" s="1" t="s">
        <v>308</v>
      </c>
      <c r="C71" t="s">
        <v>349</v>
      </c>
      <c r="F71" t="s">
        <v>506</v>
      </c>
      <c r="I71" t="b">
        <f>CONCATENATE(B71,F71)=Рег.ном.СРО_ИНН!C72</f>
        <v>1</v>
      </c>
      <c r="J71" t="str">
        <f t="shared" si="1"/>
        <v>ООО "Архитектура"</v>
      </c>
    </row>
    <row r="72" spans="1:10" x14ac:dyDescent="0.25">
      <c r="A72" t="s">
        <v>436</v>
      </c>
      <c r="B72" s="1" t="s">
        <v>324</v>
      </c>
      <c r="C72" t="s">
        <v>350</v>
      </c>
      <c r="F72" t="s">
        <v>572</v>
      </c>
      <c r="I72" t="b">
        <f>CONCATENATE(B72,F72)=Рег.ном.СРО_ИНН!C73</f>
        <v>1</v>
      </c>
      <c r="J72" t="str">
        <f t="shared" si="1"/>
        <v>ЗАО Ремонтно-строительное управление №5 "Новосибирскгражданстрой"</v>
      </c>
    </row>
    <row r="73" spans="1:10" x14ac:dyDescent="0.25">
      <c r="A73" t="s">
        <v>434</v>
      </c>
      <c r="B73" s="1" t="s">
        <v>308</v>
      </c>
      <c r="C73" t="s">
        <v>351</v>
      </c>
      <c r="F73" t="s">
        <v>425</v>
      </c>
      <c r="I73" t="b">
        <f>CONCATENATE(B73,F73)=Рег.ном.СРО_ИНН!C74</f>
        <v>1</v>
      </c>
      <c r="J73" t="str">
        <f t="shared" si="1"/>
        <v>ООО Инжиниринговая Компания "ТЕХНОКОМПЛЕКТ"</v>
      </c>
    </row>
    <row r="74" spans="1:10" x14ac:dyDescent="0.25">
      <c r="A74" t="s">
        <v>434</v>
      </c>
      <c r="B74" s="1" t="s">
        <v>308</v>
      </c>
      <c r="C74" t="s">
        <v>352</v>
      </c>
      <c r="F74" t="s">
        <v>507</v>
      </c>
      <c r="I74" t="b">
        <f>CONCATENATE(B74,F74)=Рег.ном.СРО_ИНН!C75</f>
        <v>1</v>
      </c>
      <c r="J74" t="str">
        <f t="shared" si="1"/>
        <v>ООО "СПЕЦИАЛИЗИРОВАННЫЙ ЗАСТРОЙЩИК ДСК КПД-Газстрой"</v>
      </c>
    </row>
    <row r="75" spans="1:10" x14ac:dyDescent="0.25">
      <c r="A75" t="s">
        <v>434</v>
      </c>
      <c r="B75" s="3" t="s">
        <v>308</v>
      </c>
      <c r="C75" t="s">
        <v>465</v>
      </c>
      <c r="F75" t="s">
        <v>573</v>
      </c>
      <c r="I75" t="b">
        <f>CONCATENATE(B75,F75)=Рег.ном.СРО_ИНН!C76</f>
        <v>1</v>
      </c>
      <c r="J75" t="str">
        <f t="shared" si="1"/>
        <v>ООО Научно-Производственное Объединение "Цифровые регуляторы"</v>
      </c>
    </row>
    <row r="76" spans="1:10" x14ac:dyDescent="0.25">
      <c r="A76" t="s">
        <v>434</v>
      </c>
      <c r="B76" s="3" t="s">
        <v>308</v>
      </c>
      <c r="C76" t="s">
        <v>466</v>
      </c>
      <c r="F76" t="s">
        <v>574</v>
      </c>
      <c r="I76" t="b">
        <f>CONCATENATE(B76,F76)=Рег.ном.СРО_ИНН!C77</f>
        <v>1</v>
      </c>
      <c r="J76" t="str">
        <f t="shared" si="1"/>
        <v>ООО научно-производственная фирма "Гранч"</v>
      </c>
    </row>
    <row r="77" spans="1:10" x14ac:dyDescent="0.25">
      <c r="A77" t="s">
        <v>434</v>
      </c>
      <c r="B77" s="1" t="s">
        <v>308</v>
      </c>
      <c r="C77" t="s">
        <v>353</v>
      </c>
      <c r="F77" t="s">
        <v>508</v>
      </c>
      <c r="I77" t="b">
        <f>CONCATENATE(B77,F77)=Рег.ном.СРО_ИНН!C78</f>
        <v>1</v>
      </c>
      <c r="J77" t="str">
        <f t="shared" si="1"/>
        <v>ООО "Цоколь"</v>
      </c>
    </row>
    <row r="78" spans="1:10" x14ac:dyDescent="0.25">
      <c r="A78" t="s">
        <v>434</v>
      </c>
      <c r="B78" s="1" t="s">
        <v>308</v>
      </c>
      <c r="C78" t="s">
        <v>354</v>
      </c>
      <c r="F78" t="s">
        <v>509</v>
      </c>
      <c r="I78" t="b">
        <f>CONCATENATE(B78,F78)=Рег.ном.СРО_ИНН!C79</f>
        <v>1</v>
      </c>
      <c r="J78" t="str">
        <f t="shared" si="1"/>
        <v>ООО "СибПроектСервис"</v>
      </c>
    </row>
    <row r="79" spans="1:10" x14ac:dyDescent="0.25">
      <c r="A79" t="s">
        <v>434</v>
      </c>
      <c r="B79" s="1" t="s">
        <v>308</v>
      </c>
      <c r="C79" t="s">
        <v>355</v>
      </c>
      <c r="F79" t="s">
        <v>510</v>
      </c>
      <c r="I79" t="b">
        <f>CONCATENATE(B79,F79)=Рег.ном.СРО_ИНН!C80</f>
        <v>1</v>
      </c>
      <c r="J79" t="str">
        <f t="shared" si="1"/>
        <v>ООО "Архитектурно-планировочная мастерская - 5"</v>
      </c>
    </row>
    <row r="80" spans="1:10" x14ac:dyDescent="0.25">
      <c r="A80" t="s">
        <v>434</v>
      </c>
      <c r="B80" s="3" t="s">
        <v>308</v>
      </c>
      <c r="C80" t="s">
        <v>467</v>
      </c>
      <c r="F80" t="s">
        <v>511</v>
      </c>
      <c r="I80" t="b">
        <f>CONCATENATE(B80,F80)=Рег.ном.СРО_ИНН!C81</f>
        <v>1</v>
      </c>
      <c r="J80" t="str">
        <f t="shared" si="1"/>
        <v>ООО "Проектное Бюро - Сибинвестстрой"</v>
      </c>
    </row>
    <row r="81" spans="1:10" x14ac:dyDescent="0.25">
      <c r="A81" t="s">
        <v>434</v>
      </c>
      <c r="B81" s="1" t="s">
        <v>308</v>
      </c>
      <c r="F81" t="s">
        <v>426</v>
      </c>
      <c r="I81" t="b">
        <f>CONCATENATE(B81,F81)=Рег.ном.СРО_ИНН!C82</f>
        <v>1</v>
      </c>
      <c r="J81" t="str">
        <f t="shared" si="1"/>
        <v>ООО Научно-производственная фирма «Электросервис»</v>
      </c>
    </row>
    <row r="82" spans="1:10" x14ac:dyDescent="0.25">
      <c r="A82" t="s">
        <v>434</v>
      </c>
      <c r="B82" s="1" t="s">
        <v>308</v>
      </c>
      <c r="C82" t="s">
        <v>356</v>
      </c>
      <c r="F82" t="s">
        <v>512</v>
      </c>
      <c r="I82" t="b">
        <f>CONCATENATE(B82,F82)=Рег.ном.СРО_ИНН!C83</f>
        <v>1</v>
      </c>
      <c r="J82" t="str">
        <f t="shared" si="1"/>
        <v>ООО "Кингспан"</v>
      </c>
    </row>
    <row r="83" spans="1:10" x14ac:dyDescent="0.25">
      <c r="A83" t="s">
        <v>434</v>
      </c>
      <c r="B83" s="1" t="s">
        <v>308</v>
      </c>
      <c r="C83" t="s">
        <v>357</v>
      </c>
      <c r="F83" t="s">
        <v>513</v>
      </c>
      <c r="I83" t="b">
        <f>CONCATENATE(B83,F83)=Рег.ном.СРО_ИНН!C84</f>
        <v>1</v>
      </c>
      <c r="J83" t="str">
        <f t="shared" si="1"/>
        <v>ООО "Сибирские Фасады"</v>
      </c>
    </row>
    <row r="84" spans="1:10" x14ac:dyDescent="0.25">
      <c r="A84" t="s">
        <v>440</v>
      </c>
      <c r="B84" s="1" t="s">
        <v>358</v>
      </c>
      <c r="C84" t="s">
        <v>359</v>
      </c>
      <c r="F84" t="s">
        <v>514</v>
      </c>
      <c r="I84" t="b">
        <f>CONCATENATE(B84,F84)=Рег.ном.СРО_ИНН!C85</f>
        <v>1</v>
      </c>
      <c r="J84" t="str">
        <f t="shared" si="1"/>
        <v>ФГБОУ "Новосибирский государственный университет архитектуры, дизайна и искусств имени А.Д. Крячкова"</v>
      </c>
    </row>
    <row r="85" spans="1:10" x14ac:dyDescent="0.25">
      <c r="A85" t="s">
        <v>434</v>
      </c>
      <c r="B85" s="1" t="s">
        <v>308</v>
      </c>
      <c r="C85" t="s">
        <v>360</v>
      </c>
      <c r="F85" t="s">
        <v>515</v>
      </c>
      <c r="I85" t="b">
        <f>CONCATENATE(B85,F85)=Рег.ном.СРО_ИНН!C86</f>
        <v>1</v>
      </c>
      <c r="J85" t="str">
        <f t="shared" si="1"/>
        <v>ООО "ТЕХНОЛОГИЯ-ПРОЕКТ"</v>
      </c>
    </row>
    <row r="86" spans="1:10" x14ac:dyDescent="0.25">
      <c r="A86" t="s">
        <v>434</v>
      </c>
      <c r="B86" s="1" t="s">
        <v>308</v>
      </c>
      <c r="C86" t="s">
        <v>361</v>
      </c>
      <c r="F86" t="s">
        <v>516</v>
      </c>
      <c r="I86" t="b">
        <f>CONCATENATE(B86,F86)=Рег.ном.СРО_ИНН!C87</f>
        <v>1</v>
      </c>
      <c r="J86" t="str">
        <f t="shared" si="1"/>
        <v>ООО "Строительно-Экспертное Бюро"</v>
      </c>
    </row>
    <row r="87" spans="1:10" x14ac:dyDescent="0.25">
      <c r="A87" t="s">
        <v>434</v>
      </c>
      <c r="B87" s="1" t="s">
        <v>308</v>
      </c>
      <c r="C87" t="s">
        <v>362</v>
      </c>
      <c r="F87" t="s">
        <v>517</v>
      </c>
      <c r="I87" t="b">
        <f>CONCATENATE(B87,F87)=Рег.ном.СРО_ИНН!C88</f>
        <v>1</v>
      </c>
      <c r="J87" t="str">
        <f t="shared" si="1"/>
        <v>ООО "Стройсибпроект"</v>
      </c>
    </row>
    <row r="88" spans="1:10" x14ac:dyDescent="0.25">
      <c r="A88" t="s">
        <v>443</v>
      </c>
      <c r="B88" s="1" t="s">
        <v>441</v>
      </c>
      <c r="C88" t="s">
        <v>363</v>
      </c>
      <c r="F88" t="s">
        <v>442</v>
      </c>
      <c r="I88" t="b">
        <f>CONCATENATE(B88,F88)=Рег.ном.СРО_ИНН!C89</f>
        <v>1</v>
      </c>
      <c r="J88" t="str">
        <f t="shared" si="1"/>
        <v>А Управляющая компания предприятиями "ЛАЗЕР-ХОЛДИНГ"</v>
      </c>
    </row>
    <row r="89" spans="1:10" x14ac:dyDescent="0.25">
      <c r="A89" t="s">
        <v>434</v>
      </c>
      <c r="B89" s="1" t="s">
        <v>308</v>
      </c>
      <c r="C89" t="s">
        <v>364</v>
      </c>
      <c r="F89" t="s">
        <v>427</v>
      </c>
      <c r="I89" t="b">
        <f>CONCATENATE(B89,F89)=Рег.ном.СРО_ИНН!C90</f>
        <v>1</v>
      </c>
      <c r="J89" t="str">
        <f t="shared" si="1"/>
        <v>ООО Архитектурная мастерская "Тектоника"</v>
      </c>
    </row>
    <row r="90" spans="1:10" x14ac:dyDescent="0.25">
      <c r="A90" t="s">
        <v>434</v>
      </c>
      <c r="B90" s="3" t="s">
        <v>308</v>
      </c>
      <c r="C90" t="s">
        <v>468</v>
      </c>
      <c r="F90" t="s">
        <v>561</v>
      </c>
      <c r="I90" t="b">
        <f>CONCATENATE(B90,F90)=Рег.ном.СРО_ИНН!C91</f>
        <v>1</v>
      </c>
      <c r="J90" t="str">
        <f t="shared" si="1"/>
        <v>ООО Проектно Строительная Компания "Связьпроектсервис"</v>
      </c>
    </row>
    <row r="91" spans="1:10" x14ac:dyDescent="0.25">
      <c r="A91" t="s">
        <v>434</v>
      </c>
      <c r="B91" s="1" t="s">
        <v>308</v>
      </c>
      <c r="C91" t="s">
        <v>365</v>
      </c>
      <c r="F91" t="s">
        <v>518</v>
      </c>
      <c r="I91" t="b">
        <f>CONCATENATE(B91,F91)=Рег.ном.СРО_ИНН!C92</f>
        <v>1</v>
      </c>
      <c r="J91" t="str">
        <f t="shared" si="1"/>
        <v>ООО "ДИСКУС-проект"</v>
      </c>
    </row>
    <row r="92" spans="1:10" x14ac:dyDescent="0.25">
      <c r="A92" t="s">
        <v>434</v>
      </c>
      <c r="B92" s="1" t="s">
        <v>308</v>
      </c>
      <c r="C92" t="s">
        <v>366</v>
      </c>
      <c r="F92" t="s">
        <v>519</v>
      </c>
      <c r="I92" t="b">
        <f>CONCATENATE(B92,F92)=Рег.ном.СРО_ИНН!C93</f>
        <v>1</v>
      </c>
      <c r="J92" t="str">
        <f t="shared" si="1"/>
        <v>ООО "Редут+"</v>
      </c>
    </row>
    <row r="93" spans="1:10" x14ac:dyDescent="0.25">
      <c r="A93" t="s">
        <v>434</v>
      </c>
      <c r="B93" s="1" t="s">
        <v>308</v>
      </c>
      <c r="C93" t="s">
        <v>367</v>
      </c>
      <c r="F93" t="s">
        <v>520</v>
      </c>
      <c r="I93" t="b">
        <f>CONCATENATE(B93,F93)=Рег.ном.СРО_ИНН!C94</f>
        <v>1</v>
      </c>
      <c r="J93" t="str">
        <f t="shared" si="1"/>
        <v>ООО "Проект-М"</v>
      </c>
    </row>
    <row r="94" spans="1:10" x14ac:dyDescent="0.25">
      <c r="A94" t="s">
        <v>434</v>
      </c>
      <c r="B94" s="1" t="s">
        <v>308</v>
      </c>
      <c r="C94" t="s">
        <v>368</v>
      </c>
      <c r="F94" t="s">
        <v>428</v>
      </c>
      <c r="I94" t="b">
        <f>CONCATENATE(B94,F94)=Рег.ном.СРО_ИНН!C95</f>
        <v>1</v>
      </c>
      <c r="J94" t="str">
        <f t="shared" si="1"/>
        <v>ООО Проектно-монтажная группа "СибЭл"</v>
      </c>
    </row>
    <row r="95" spans="1:10" x14ac:dyDescent="0.25">
      <c r="A95" t="s">
        <v>434</v>
      </c>
      <c r="B95" s="16" t="s">
        <v>308</v>
      </c>
      <c r="C95" t="s">
        <v>369</v>
      </c>
      <c r="F95" t="s">
        <v>521</v>
      </c>
      <c r="I95" t="b">
        <f>CONCATENATE(B95,F95)=Рег.ном.СРО_ИНН!C96</f>
        <v>1</v>
      </c>
      <c r="J95" t="str">
        <f t="shared" si="1"/>
        <v>ООО "Творческая мастерская Козлова"</v>
      </c>
    </row>
    <row r="96" spans="1:10" x14ac:dyDescent="0.25">
      <c r="A96" t="s">
        <v>434</v>
      </c>
      <c r="B96" s="3" t="s">
        <v>308</v>
      </c>
      <c r="C96" t="s">
        <v>469</v>
      </c>
      <c r="F96" t="s">
        <v>522</v>
      </c>
      <c r="I96" t="b">
        <f>CONCATENATE(B96,F96)=Рег.ном.СРО_ИНН!C97</f>
        <v>1</v>
      </c>
      <c r="J96" t="str">
        <f t="shared" si="1"/>
        <v>ООО "ЭПОС-Инжиниринг"</v>
      </c>
    </row>
    <row r="97" spans="1:10" x14ac:dyDescent="0.25">
      <c r="A97" t="s">
        <v>434</v>
      </c>
      <c r="B97" s="1" t="s">
        <v>308</v>
      </c>
      <c r="C97" t="s">
        <v>370</v>
      </c>
      <c r="F97" t="s">
        <v>523</v>
      </c>
      <c r="I97" t="b">
        <f>CONCATENATE(B97,F97)=Рег.ном.СРО_ИНН!C98</f>
        <v>1</v>
      </c>
      <c r="J97" t="str">
        <f t="shared" si="1"/>
        <v>ООО "Сибторгпроект"</v>
      </c>
    </row>
    <row r="98" spans="1:10" x14ac:dyDescent="0.25">
      <c r="A98" t="s">
        <v>434</v>
      </c>
      <c r="B98" s="1" t="s">
        <v>308</v>
      </c>
      <c r="C98" t="s">
        <v>371</v>
      </c>
      <c r="F98" t="s">
        <v>524</v>
      </c>
      <c r="I98" t="b">
        <f>CONCATENATE(B98,F98)=Рег.ном.СРО_ИНН!C99</f>
        <v>1</v>
      </c>
      <c r="J98" t="str">
        <f t="shared" si="1"/>
        <v>ООО "Жилкоммунпроект"</v>
      </c>
    </row>
    <row r="99" spans="1:10" x14ac:dyDescent="0.25">
      <c r="A99" t="s">
        <v>434</v>
      </c>
      <c r="B99" s="1" t="s">
        <v>308</v>
      </c>
      <c r="C99" t="s">
        <v>372</v>
      </c>
      <c r="F99" t="s">
        <v>525</v>
      </c>
      <c r="I99" t="b">
        <f>CONCATENATE(B99,F99)=Рег.ном.СРО_ИНН!C100</f>
        <v>1</v>
      </c>
      <c r="J99" t="str">
        <f t="shared" si="1"/>
        <v>ООО "Фирма Янтарь III ЛТД"</v>
      </c>
    </row>
    <row r="100" spans="1:10" x14ac:dyDescent="0.25">
      <c r="A100" t="s">
        <v>434</v>
      </c>
      <c r="B100" s="1" t="s">
        <v>308</v>
      </c>
      <c r="C100" t="s">
        <v>373</v>
      </c>
      <c r="F100" t="s">
        <v>526</v>
      </c>
      <c r="I100" t="b">
        <f>CONCATENATE(B100,F100)=Рег.ном.СРО_ИНН!C101</f>
        <v>1</v>
      </c>
      <c r="J100" t="str">
        <f t="shared" si="1"/>
        <v>ООО "Персональная творческая мастерская архитектора Деева Н.Н."</v>
      </c>
    </row>
    <row r="101" spans="1:10" x14ac:dyDescent="0.25">
      <c r="A101" t="s">
        <v>434</v>
      </c>
      <c r="B101" s="1" t="s">
        <v>308</v>
      </c>
      <c r="C101" t="s">
        <v>374</v>
      </c>
      <c r="F101" t="s">
        <v>527</v>
      </c>
      <c r="I101" t="b">
        <f>CONCATENATE(B101,F101)=Рег.ном.СРО_ИНН!C102</f>
        <v>1</v>
      </c>
      <c r="J101" t="str">
        <f t="shared" si="1"/>
        <v>ООО "Промжилпроект"</v>
      </c>
    </row>
    <row r="102" spans="1:10" x14ac:dyDescent="0.25">
      <c r="A102" t="s">
        <v>434</v>
      </c>
      <c r="B102" s="1" t="s">
        <v>308</v>
      </c>
      <c r="C102" t="s">
        <v>375</v>
      </c>
      <c r="F102" t="s">
        <v>528</v>
      </c>
      <c r="I102" t="b">
        <f>CONCATENATE(B102,F102)=Рег.ном.СРО_ИНН!C103</f>
        <v>1</v>
      </c>
      <c r="J102" t="str">
        <f t="shared" si="1"/>
        <v>ООО "АПМ Фефелова ВВ"</v>
      </c>
    </row>
    <row r="103" spans="1:10" x14ac:dyDescent="0.25">
      <c r="A103" t="s">
        <v>434</v>
      </c>
      <c r="B103" s="1" t="s">
        <v>308</v>
      </c>
      <c r="C103" t="s">
        <v>376</v>
      </c>
      <c r="F103" t="s">
        <v>529</v>
      </c>
      <c r="I103" t="b">
        <f>CONCATENATE(B103,F103)=Рег.ном.СРО_ИНН!C104</f>
        <v>1</v>
      </c>
      <c r="J103" t="str">
        <f t="shared" si="1"/>
        <v>ООО "ГенИнжПроект"</v>
      </c>
    </row>
    <row r="104" spans="1:10" x14ac:dyDescent="0.25">
      <c r="A104" t="s">
        <v>436</v>
      </c>
      <c r="B104" s="1" t="s">
        <v>324</v>
      </c>
      <c r="C104" t="s">
        <v>377</v>
      </c>
      <c r="F104" t="s">
        <v>530</v>
      </c>
      <c r="I104" t="b">
        <f>CONCATENATE(B104,F104)=Рег.ном.СРО_ИНН!C105</f>
        <v>1</v>
      </c>
      <c r="J104" t="str">
        <f t="shared" si="1"/>
        <v>ЗАО "Квантекс"</v>
      </c>
    </row>
    <row r="105" spans="1:10" x14ac:dyDescent="0.25">
      <c r="A105" t="s">
        <v>434</v>
      </c>
      <c r="B105" s="1" t="s">
        <v>308</v>
      </c>
      <c r="C105" t="s">
        <v>378</v>
      </c>
      <c r="F105" t="s">
        <v>531</v>
      </c>
      <c r="I105" t="b">
        <f>CONCATENATE(B105,F105)=Рег.ном.СРО_ИНН!C106</f>
        <v>1</v>
      </c>
      <c r="J105" t="str">
        <f t="shared" si="1"/>
        <v>ООО "АрхСтройПроект-XXI"</v>
      </c>
    </row>
    <row r="106" spans="1:10" x14ac:dyDescent="0.25">
      <c r="A106" t="s">
        <v>434</v>
      </c>
      <c r="B106" s="1" t="s">
        <v>308</v>
      </c>
      <c r="F106" t="s">
        <v>429</v>
      </c>
      <c r="I106" t="b">
        <f>CONCATENATE(B106,F106)=Рег.ном.СРО_ИНН!C107</f>
        <v>1</v>
      </c>
      <c r="J106" t="str">
        <f t="shared" si="1"/>
        <v>ООО Новосибирский энергомашиностроительный завод «ТАЙРА»</v>
      </c>
    </row>
    <row r="107" spans="1:10" x14ac:dyDescent="0.25">
      <c r="A107" t="s">
        <v>434</v>
      </c>
      <c r="B107" s="1" t="s">
        <v>308</v>
      </c>
      <c r="C107" t="s">
        <v>379</v>
      </c>
      <c r="F107" t="s">
        <v>430</v>
      </c>
      <c r="I107" t="b">
        <f>CONCATENATE(B107,F107)=Рег.ном.СРО_ИНН!C108</f>
        <v>1</v>
      </c>
      <c r="J107" t="str">
        <f t="shared" si="1"/>
        <v>ООО Фирма "Новосибирское антенно-кабельное телевизионное вещание"</v>
      </c>
    </row>
    <row r="108" spans="1:10" x14ac:dyDescent="0.25">
      <c r="A108" t="s">
        <v>434</v>
      </c>
      <c r="B108" s="1" t="s">
        <v>308</v>
      </c>
      <c r="C108" t="s">
        <v>380</v>
      </c>
      <c r="F108" t="s">
        <v>532</v>
      </c>
      <c r="I108" t="b">
        <f>CONCATENATE(B108,F108)=Рег.ном.СРО_ИНН!C109</f>
        <v>1</v>
      </c>
      <c r="J108" t="str">
        <f t="shared" si="1"/>
        <v>ООО "СОЛО-ПРОЕКТ"</v>
      </c>
    </row>
    <row r="109" spans="1:10" x14ac:dyDescent="0.25">
      <c r="A109" t="s">
        <v>434</v>
      </c>
      <c r="B109" s="1" t="s">
        <v>308</v>
      </c>
      <c r="C109" t="s">
        <v>381</v>
      </c>
      <c r="F109" t="s">
        <v>533</v>
      </c>
      <c r="I109" t="b">
        <f>CONCATENATE(B109,F109)=Рег.ном.СРО_ИНН!C110</f>
        <v>1</v>
      </c>
      <c r="J109" t="str">
        <f t="shared" si="1"/>
        <v>ООО "Махаон"</v>
      </c>
    </row>
    <row r="110" spans="1:10" x14ac:dyDescent="0.25">
      <c r="A110" t="s">
        <v>434</v>
      </c>
      <c r="B110" s="1" t="s">
        <v>308</v>
      </c>
      <c r="C110" t="s">
        <v>382</v>
      </c>
      <c r="F110" t="s">
        <v>534</v>
      </c>
      <c r="I110" t="b">
        <f>CONCATENATE(B110,F110)=Рег.ном.СРО_ИНН!C111</f>
        <v>1</v>
      </c>
      <c r="J110" t="str">
        <f t="shared" si="1"/>
        <v>ООО "СибПроект АН"</v>
      </c>
    </row>
    <row r="111" spans="1:10" x14ac:dyDescent="0.25">
      <c r="A111" t="s">
        <v>443</v>
      </c>
      <c r="B111" s="1" t="s">
        <v>441</v>
      </c>
      <c r="F111" t="s">
        <v>444</v>
      </c>
      <c r="I111" t="b">
        <f>CONCATENATE(B111,F111)=Рег.ном.СРО_ИНН!C112</f>
        <v>1</v>
      </c>
      <c r="J111" t="str">
        <f t="shared" si="1"/>
        <v>А по содействию улучшению жилищных условий сотрудников организации Новосибирского научного центра</v>
      </c>
    </row>
    <row r="112" spans="1:10" x14ac:dyDescent="0.25">
      <c r="A112" t="s">
        <v>434</v>
      </c>
      <c r="B112" s="1" t="s">
        <v>308</v>
      </c>
      <c r="C112" t="s">
        <v>383</v>
      </c>
      <c r="F112" t="s">
        <v>535</v>
      </c>
      <c r="I112" t="b">
        <f>CONCATENATE(B112,F112)=Рег.ном.СРО_ИНН!C113</f>
        <v>1</v>
      </c>
      <c r="J112" t="str">
        <f t="shared" si="1"/>
        <v>ООО "Технология-Проект"</v>
      </c>
    </row>
    <row r="113" spans="1:10" x14ac:dyDescent="0.25">
      <c r="A113" t="s">
        <v>434</v>
      </c>
      <c r="B113" s="1" t="s">
        <v>308</v>
      </c>
      <c r="C113" t="s">
        <v>384</v>
      </c>
      <c r="F113" t="s">
        <v>536</v>
      </c>
      <c r="I113" t="b">
        <f>CONCATENATE(B113,F113)=Рег.ном.СРО_ИНН!C114</f>
        <v>1</v>
      </c>
      <c r="J113" t="str">
        <f t="shared" si="1"/>
        <v>ООО "СтройЭнерго"</v>
      </c>
    </row>
    <row r="114" spans="1:10" x14ac:dyDescent="0.25">
      <c r="A114" t="s">
        <v>434</v>
      </c>
      <c r="B114" s="1" t="s">
        <v>308</v>
      </c>
      <c r="C114" t="s">
        <v>385</v>
      </c>
      <c r="F114" t="s">
        <v>537</v>
      </c>
      <c r="I114" t="b">
        <f>CONCATENATE(B114,F114)=Рег.ном.СРО_ИНН!C115</f>
        <v>1</v>
      </c>
      <c r="J114" t="str">
        <f t="shared" si="1"/>
        <v>ООО "АрКон"</v>
      </c>
    </row>
    <row r="115" spans="1:10" x14ac:dyDescent="0.25">
      <c r="A115" t="s">
        <v>434</v>
      </c>
      <c r="B115" s="1" t="s">
        <v>308</v>
      </c>
      <c r="C115" t="s">
        <v>386</v>
      </c>
      <c r="F115" t="s">
        <v>538</v>
      </c>
      <c r="I115" t="b">
        <f>CONCATENATE(B115,F115)=Рег.ном.СРО_ИНН!C116</f>
        <v>1</v>
      </c>
      <c r="J115" t="str">
        <f t="shared" si="1"/>
        <v>ООО "Метаплан"</v>
      </c>
    </row>
    <row r="116" spans="1:10" x14ac:dyDescent="0.25">
      <c r="A116" t="s">
        <v>434</v>
      </c>
      <c r="B116" s="1" t="s">
        <v>308</v>
      </c>
      <c r="C116" t="s">
        <v>387</v>
      </c>
      <c r="F116" t="s">
        <v>565</v>
      </c>
      <c r="I116" t="b">
        <f>CONCATENATE(B116,F116)=Рег.ном.СРО_ИНН!C117</f>
        <v>1</v>
      </c>
      <c r="J116" t="str">
        <f t="shared" si="1"/>
        <v>ООО "ГК "Технология. Проектное бюро"</v>
      </c>
    </row>
    <row r="117" spans="1:10" x14ac:dyDescent="0.25">
      <c r="A117" t="s">
        <v>434</v>
      </c>
      <c r="B117" s="1" t="s">
        <v>308</v>
      </c>
      <c r="C117" t="s">
        <v>388</v>
      </c>
      <c r="F117" t="s">
        <v>566</v>
      </c>
      <c r="I117" t="b">
        <f>CONCATENATE(B117,F117)=Рег.ном.СРО_ИНН!C118</f>
        <v>1</v>
      </c>
      <c r="J117" t="str">
        <f t="shared" si="1"/>
        <v>ООО "Архитектурно-строительная мастерская "Ренессанс"</v>
      </c>
    </row>
    <row r="118" spans="1:10" x14ac:dyDescent="0.25">
      <c r="A118" t="s">
        <v>434</v>
      </c>
      <c r="B118" s="1" t="s">
        <v>308</v>
      </c>
      <c r="C118" t="s">
        <v>389</v>
      </c>
      <c r="F118" t="s">
        <v>539</v>
      </c>
      <c r="I118" t="b">
        <f>CONCATENATE(B118,F118)=Рег.ном.СРО_ИНН!C119</f>
        <v>1</v>
      </c>
      <c r="J118" t="str">
        <f t="shared" si="1"/>
        <v>ООО "Альянс"</v>
      </c>
    </row>
    <row r="119" spans="1:10" x14ac:dyDescent="0.25">
      <c r="A119" t="s">
        <v>434</v>
      </c>
      <c r="B119" s="1" t="s">
        <v>308</v>
      </c>
      <c r="C119" t="s">
        <v>390</v>
      </c>
      <c r="F119" t="s">
        <v>567</v>
      </c>
      <c r="I119" t="b">
        <f>CONCATENATE(B119,F119)=Рег.ном.СРО_ИНН!C120</f>
        <v>1</v>
      </c>
      <c r="J119" t="str">
        <f t="shared" si="1"/>
        <v>ООО "Компания "Сибирь-Развитие"</v>
      </c>
    </row>
    <row r="120" spans="1:10" x14ac:dyDescent="0.25">
      <c r="A120" t="s">
        <v>434</v>
      </c>
      <c r="B120" s="1" t="s">
        <v>308</v>
      </c>
      <c r="C120" t="s">
        <v>391</v>
      </c>
      <c r="F120" t="s">
        <v>540</v>
      </c>
      <c r="I120" t="b">
        <f>CONCATENATE(B120,F120)=Рег.ном.СРО_ИНН!C121</f>
        <v>1</v>
      </c>
      <c r="J120" t="str">
        <f t="shared" si="1"/>
        <v>ООО "Проспект"</v>
      </c>
    </row>
    <row r="121" spans="1:10" x14ac:dyDescent="0.25">
      <c r="A121" t="s">
        <v>434</v>
      </c>
      <c r="B121" s="1" t="s">
        <v>308</v>
      </c>
      <c r="C121" t="s">
        <v>392</v>
      </c>
      <c r="F121" t="s">
        <v>541</v>
      </c>
      <c r="I121" t="b">
        <f>CONCATENATE(B121,F121)=Рег.ном.СРО_ИНН!C122</f>
        <v>1</v>
      </c>
      <c r="J121" t="str">
        <f t="shared" si="1"/>
        <v>ООО "Стройкапитал"</v>
      </c>
    </row>
    <row r="122" spans="1:10" x14ac:dyDescent="0.25">
      <c r="A122" t="s">
        <v>437</v>
      </c>
      <c r="B122" s="1" t="s">
        <v>341</v>
      </c>
      <c r="C122" t="s">
        <v>393</v>
      </c>
      <c r="F122" t="s">
        <v>542</v>
      </c>
      <c r="I122" t="b">
        <f>CONCATENATE(B122,F122)=Рег.ном.СРО_ИНН!C123</f>
        <v>1</v>
      </c>
      <c r="J122" t="str">
        <f t="shared" si="1"/>
        <v>АО "СТС-монтаж"</v>
      </c>
    </row>
    <row r="123" spans="1:10" x14ac:dyDescent="0.25">
      <c r="A123" t="s">
        <v>434</v>
      </c>
      <c r="B123" s="1" t="s">
        <v>308</v>
      </c>
      <c r="C123" t="s">
        <v>394</v>
      </c>
      <c r="F123" t="s">
        <v>543</v>
      </c>
      <c r="I123" t="b">
        <f>CONCATENATE(B123,F123)=Рег.ном.СРО_ИНН!C124</f>
        <v>1</v>
      </c>
      <c r="J123" t="str">
        <f t="shared" si="1"/>
        <v>ООО "Проект-А"</v>
      </c>
    </row>
    <row r="124" spans="1:10" x14ac:dyDescent="0.25">
      <c r="A124" t="s">
        <v>434</v>
      </c>
      <c r="B124" s="3" t="s">
        <v>308</v>
      </c>
      <c r="C124" t="s">
        <v>470</v>
      </c>
      <c r="F124" t="s">
        <v>544</v>
      </c>
      <c r="I124" t="b">
        <f>CONCATENATE(B124,F124)=Рег.ном.СРО_ИНН!C125</f>
        <v>1</v>
      </c>
      <c r="J124" t="str">
        <f t="shared" si="1"/>
        <v>ООО "Проектный институт реконструкции и строительства сооружений трубопроводного транспорта нефти и газа"</v>
      </c>
    </row>
    <row r="125" spans="1:10" x14ac:dyDescent="0.25">
      <c r="A125" t="s">
        <v>434</v>
      </c>
      <c r="B125" s="3" t="s">
        <v>308</v>
      </c>
      <c r="C125" t="s">
        <v>471</v>
      </c>
      <c r="F125" t="s">
        <v>545</v>
      </c>
      <c r="I125" t="b">
        <f>CONCATENATE(B125,F125)=Рег.ном.СРО_ИНН!C126</f>
        <v>1</v>
      </c>
      <c r="J125" t="str">
        <f t="shared" si="1"/>
        <v>ООО "Институт Транснефтегазпроект"</v>
      </c>
    </row>
    <row r="126" spans="1:10" x14ac:dyDescent="0.25">
      <c r="A126" t="s">
        <v>437</v>
      </c>
      <c r="B126" s="1" t="s">
        <v>341</v>
      </c>
      <c r="C126" t="s">
        <v>395</v>
      </c>
      <c r="F126" t="s">
        <v>546</v>
      </c>
      <c r="I126" t="b">
        <f>CONCATENATE(B126,F126)=Рег.ном.СРО_ИНН!C127</f>
        <v>1</v>
      </c>
      <c r="J126" t="str">
        <f t="shared" si="1"/>
        <v>АО "Сибирский зональный научно-исследовательский и проектный институт экспериментального проектирования жилых и общественных зданий"</v>
      </c>
    </row>
    <row r="127" spans="1:10" x14ac:dyDescent="0.25">
      <c r="A127" t="s">
        <v>434</v>
      </c>
      <c r="B127" s="1" t="s">
        <v>308</v>
      </c>
      <c r="C127" t="s">
        <v>396</v>
      </c>
      <c r="F127" t="s">
        <v>547</v>
      </c>
      <c r="I127" t="b">
        <f>CONCATENATE(B127,F127)=Рег.ном.СРО_ИНН!C128</f>
        <v>1</v>
      </c>
      <c r="J127" t="str">
        <f t="shared" si="1"/>
        <v>ООО "Инженерное бюро Феликова Дмитрия Александровича"</v>
      </c>
    </row>
    <row r="128" spans="1:10" x14ac:dyDescent="0.25">
      <c r="A128" t="s">
        <v>434</v>
      </c>
      <c r="B128" s="1" t="s">
        <v>308</v>
      </c>
      <c r="F128" t="s">
        <v>431</v>
      </c>
      <c r="I128" t="b">
        <f>CONCATENATE(B128,F128)=Рег.ном.СРО_ИНН!C129</f>
        <v>1</v>
      </c>
      <c r="J128" t="str">
        <f t="shared" si="1"/>
        <v>ООО производственно-коммерческая фирма «Агросервис»</v>
      </c>
    </row>
    <row r="129" spans="1:10" x14ac:dyDescent="0.25">
      <c r="A129" t="s">
        <v>434</v>
      </c>
      <c r="B129" s="1" t="s">
        <v>308</v>
      </c>
      <c r="C129" t="s">
        <v>397</v>
      </c>
      <c r="F129" t="s">
        <v>548</v>
      </c>
      <c r="I129" t="b">
        <f>CONCATENATE(B129,F129)=Рег.ном.СРО_ИНН!C130</f>
        <v>1</v>
      </c>
      <c r="J129" t="str">
        <f t="shared" si="1"/>
        <v>ООО "Сибирьспецавтоматика"</v>
      </c>
    </row>
    <row r="130" spans="1:10" x14ac:dyDescent="0.25">
      <c r="A130" t="s">
        <v>434</v>
      </c>
      <c r="B130" s="3" t="s">
        <v>308</v>
      </c>
      <c r="C130" t="s">
        <v>472</v>
      </c>
      <c r="F130" t="s">
        <v>549</v>
      </c>
      <c r="I130" t="b">
        <f>CONCATENATE(B130,F130)=Рег.ном.СРО_ИНН!C131</f>
        <v>1</v>
      </c>
      <c r="J130" t="str">
        <f t="shared" si="1"/>
        <v>ООО "ПРОЕКТСТРОЙСЕРВИС"</v>
      </c>
    </row>
    <row r="131" spans="1:10" x14ac:dyDescent="0.25">
      <c r="A131" t="s">
        <v>434</v>
      </c>
      <c r="B131" s="1" t="s">
        <v>308</v>
      </c>
      <c r="C131" t="s">
        <v>398</v>
      </c>
      <c r="F131" t="s">
        <v>568</v>
      </c>
      <c r="I131" t="b">
        <f>CONCATENATE(B131,F131)=Рег.ном.СРО_ИНН!C132</f>
        <v>1</v>
      </c>
      <c r="J131" t="str">
        <f t="shared" ref="J131:J139" si="2">CONCATENATE(A131," ",F131)</f>
        <v>ООО "Творческая Архитектурная Мастерская "ГРАДО"</v>
      </c>
    </row>
    <row r="132" spans="1:10" x14ac:dyDescent="0.25">
      <c r="A132" t="s">
        <v>434</v>
      </c>
      <c r="B132" s="3" t="s">
        <v>308</v>
      </c>
      <c r="C132" t="s">
        <v>473</v>
      </c>
      <c r="F132" t="s">
        <v>562</v>
      </c>
      <c r="I132" t="b">
        <f>CONCATENATE(B132,F132)=Рег.ном.СРО_ИНН!C133</f>
        <v>1</v>
      </c>
      <c r="J132" t="str">
        <f t="shared" si="2"/>
        <v>ООО Научно-проектный центр "ЭРКОНСИБ"</v>
      </c>
    </row>
    <row r="133" spans="1:10" x14ac:dyDescent="0.25">
      <c r="A133" t="s">
        <v>434</v>
      </c>
      <c r="B133" s="1" t="s">
        <v>308</v>
      </c>
      <c r="C133" t="s">
        <v>580</v>
      </c>
      <c r="F133" t="s">
        <v>581</v>
      </c>
      <c r="I133" t="b">
        <f>CONCATENATE(B133,F133)=Рег.ном.СРО_ИНН!C134</f>
        <v>1</v>
      </c>
      <c r="J133" t="str">
        <f t="shared" si="2"/>
        <v>ООО "Архитектурно-строительная мастерская"</v>
      </c>
    </row>
    <row r="134" spans="1:10" x14ac:dyDescent="0.25">
      <c r="A134" t="s">
        <v>434</v>
      </c>
      <c r="B134" s="1" t="s">
        <v>308</v>
      </c>
      <c r="C134" t="s">
        <v>399</v>
      </c>
      <c r="F134" t="s">
        <v>550</v>
      </c>
      <c r="I134" t="b">
        <f>CONCATENATE(B134,F134)=Рег.ном.СРО_ИНН!C135</f>
        <v>1</v>
      </c>
      <c r="J134" t="str">
        <f t="shared" si="2"/>
        <v>ООО "Энергогазсервис"</v>
      </c>
    </row>
    <row r="135" spans="1:10" x14ac:dyDescent="0.25">
      <c r="A135" t="s">
        <v>437</v>
      </c>
      <c r="B135" s="1" t="s">
        <v>341</v>
      </c>
      <c r="C135" t="s">
        <v>400</v>
      </c>
      <c r="F135" t="s">
        <v>551</v>
      </c>
      <c r="I135" t="b">
        <f>CONCATENATE(B135,F135)=Рег.ном.СРО_ИНН!C136</f>
        <v>1</v>
      </c>
      <c r="J135" t="str">
        <f t="shared" si="2"/>
        <v>АО "ЭНЕРГОПРОМ - Новосибирский электродный завод"</v>
      </c>
    </row>
    <row r="136" spans="1:10" x14ac:dyDescent="0.25">
      <c r="A136" t="s">
        <v>434</v>
      </c>
      <c r="B136" s="1" t="s">
        <v>308</v>
      </c>
      <c r="C136" t="s">
        <v>401</v>
      </c>
      <c r="F136" t="s">
        <v>552</v>
      </c>
      <c r="I136" t="b">
        <f>CONCATENATE(B136,F136)=Рег.ном.СРО_ИНН!C137</f>
        <v>1</v>
      </c>
      <c r="J136" t="str">
        <f t="shared" si="2"/>
        <v>ООО "ЛК Проект"</v>
      </c>
    </row>
    <row r="137" spans="1:10" x14ac:dyDescent="0.25">
      <c r="A137" t="s">
        <v>434</v>
      </c>
      <c r="B137" s="1" t="s">
        <v>308</v>
      </c>
      <c r="C137" t="s">
        <v>402</v>
      </c>
      <c r="F137" t="s">
        <v>553</v>
      </c>
      <c r="I137" t="b">
        <f>CONCATENATE(B137,F137)=Рег.ном.СРО_ИНН!C138</f>
        <v>1</v>
      </c>
      <c r="J137" t="str">
        <f t="shared" si="2"/>
        <v>ООО "Технофорс"</v>
      </c>
    </row>
    <row r="138" spans="1:10" x14ac:dyDescent="0.25">
      <c r="A138" t="s">
        <v>434</v>
      </c>
      <c r="B138" s="1" t="s">
        <v>308</v>
      </c>
      <c r="C138" t="s">
        <v>403</v>
      </c>
      <c r="F138" t="s">
        <v>554</v>
      </c>
      <c r="I138" t="b">
        <f>CONCATENATE(B138,F138)=Рег.ном.СРО_ИНН!C139</f>
        <v>1</v>
      </c>
      <c r="J138" t="str">
        <f t="shared" si="2"/>
        <v>ООО "ОЛИМП"</v>
      </c>
    </row>
    <row r="139" spans="1:10" x14ac:dyDescent="0.25">
      <c r="A139" t="s">
        <v>445</v>
      </c>
      <c r="B139" s="1" t="s">
        <v>404</v>
      </c>
      <c r="C139" t="s">
        <v>405</v>
      </c>
      <c r="F139" t="s">
        <v>569</v>
      </c>
      <c r="I139" t="b">
        <f>CONCATENATE(B139,F139)=Рег.ном.СРО_ИНН!C140</f>
        <v>1</v>
      </c>
      <c r="J139" t="str">
        <f t="shared" si="2"/>
        <v>ПАО "АВИАЦИОННАЯ ХОЛДИНГОВАЯ КОМПАНИЯ "СУХОЙ"</v>
      </c>
    </row>
  </sheetData>
  <conditionalFormatting sqref="I1:I1048576">
    <cfRule type="containsText" dxfId="0" priority="1" operator="containsText" text="ЛОЖЬ">
      <formula>NOT(ISERROR(SEARCH("ЛОЖЬ",I1)))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График</vt:lpstr>
      <vt:lpstr>Лист1</vt:lpstr>
      <vt:lpstr>Рег.ном.СРО_ИНН</vt:lpstr>
      <vt:lpstr>Лист5</vt:lpstr>
      <vt:lpstr>Лист4</vt:lpstr>
      <vt:lpstr>График!Заголовки_для_печати</vt:lpstr>
      <vt:lpstr>График!Область_печати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2021-12-08T02:38:22Z</cp:lastPrinted>
  <dcterms:created xsi:type="dcterms:W3CDTF">2021-12-06T07:32:53Z</dcterms:created>
  <dcterms:modified xsi:type="dcterms:W3CDTF">2023-06-27T09:20:41Z</dcterms:modified>
</cp:coreProperties>
</file>